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📊 Resumo Executivo" sheetId="1" state="visible" r:id="rId3"/>
    <sheet name="🟡 Cenário A — Pequeno" sheetId="2" state="visible" r:id="rId4"/>
    <sheet name="🟢 Cenário B — Médio" sheetId="3" state="visible" r:id="rId5"/>
    <sheet name="🔵 Cenário C — Grande" sheetId="4" state="visible" r:id="rId6"/>
    <sheet name="🏆 Patrocínios" sheetId="5" state="visible" r:id="rId7"/>
    <sheet name="📋 Pressupostos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<sst xmlns="http://schemas.openxmlformats.org/spreadsheetml/2006/main" count="751" uniqueCount="609">
  <si>
    <t xml:space="preserve">BERÇO DO MUNDO · GUIMARÃES 2025</t>
  </si>
  <si>
    <t xml:space="preserve">Modelo Financeiro — 3 Cenários  |  Encontro Internacional de Operadores Turísticos  |  Modelo Misto de Financiamento</t>
  </si>
  <si>
    <t xml:space="preserve">CENÁRIO</t>
  </si>
  <si>
    <t xml:space="preserve">CENÁRIO A — PEQUENO</t>
  </si>
  <si>
    <t xml:space="preserve">CENÁRIO B — MÉDIO</t>
  </si>
  <si>
    <t xml:space="preserve">CENÁRIO C — GRANDE</t>
  </si>
  <si>
    <t xml:space="preserve">Indicador</t>
  </si>
  <si>
    <t xml:space="preserve">Até 80 operadores</t>
  </si>
  <si>
    <t xml:space="preserve">100–150 operadores</t>
  </si>
  <si>
    <t xml:space="preserve">150+ operadores</t>
  </si>
  <si>
    <t xml:space="preserve">Operadores Convidados</t>
  </si>
  <si>
    <t xml:space="preserve">Países Representados</t>
  </si>
  <si>
    <t xml:space="preserve">Rotas Famtrip</t>
  </si>
  <si>
    <t xml:space="preserve">Dias de Evento</t>
  </si>
  <si>
    <t xml:space="preserve">Produtores / Expositores</t>
  </si>
  <si>
    <t xml:space="preserve">──────────────────────</t>
  </si>
  <si>
    <t xml:space="preserve">ORÇAMENTO TOTAL (€)</t>
  </si>
  <si>
    <t xml:space="preserve">  Receitas Totais (€)</t>
  </si>
  <si>
    <t xml:space="preserve">  Despesas Totais (€)</t>
  </si>
  <si>
    <t xml:space="preserve">  Resultado Líquido (€)</t>
  </si>
  <si>
    <t xml:space="preserve">Impacto Económico Regional</t>
  </si>
  <si>
    <t xml:space="preserve">€500K+</t>
  </si>
  <si>
    <t xml:space="preserve">€1.5M+</t>
  </si>
  <si>
    <t xml:space="preserve">€3M+</t>
  </si>
  <si>
    <t xml:space="preserve">Cobertura de Média Est.</t>
  </si>
  <si>
    <t xml:space="preserve">150K</t>
  </si>
  <si>
    <t xml:space="preserve">500K</t>
  </si>
  <si>
    <t xml:space="preserve">1M+</t>
  </si>
  <si>
    <t xml:space="preserve">Acordos Comerciais Previstos</t>
  </si>
  <si>
    <t xml:space="preserve">Retorno Estimado / €1 invest.</t>
  </si>
  <si>
    <t xml:space="preserve">€2.7</t>
  </si>
  <si>
    <t xml:space="preserve">€4.3</t>
  </si>
  <si>
    <t xml:space="preserve">€5.1</t>
  </si>
  <si>
    <t xml:space="preserve">ESTRUTURA DE FINANCIAMENTO (MODELO MISTO)</t>
  </si>
  <si>
    <t xml:space="preserve">Fonte de Financiamento</t>
  </si>
  <si>
    <t xml:space="preserve">Cenário A</t>
  </si>
  <si>
    <t xml:space="preserve">Cenário B</t>
  </si>
  <si>
    <t xml:space="preserve">Cenário C</t>
  </si>
  <si>
    <t xml:space="preserve">🏛️  Apoio Público (Câmara + Turismo PT + TPNP)</t>
  </si>
  <si>
    <t xml:space="preserve">🥇  Patrocínios Privados — Nível Ouro</t>
  </si>
  <si>
    <t xml:space="preserve">🥈  Patrocínios Privados — Nível Prata</t>
  </si>
  <si>
    <t xml:space="preserve">🥉  Patrocínios Privados — Nível Bronze</t>
  </si>
  <si>
    <t xml:space="preserve">🎟️  Inscrições de Operadores</t>
  </si>
  <si>
    <t xml:space="preserve">🏪  Expositores / Produtores Locais</t>
  </si>
  <si>
    <t xml:space="preserve">🎤  Patrocínio de Sessões / Naming Rights</t>
  </si>
  <si>
    <t xml:space="preserve">📸  Press Trips / Media Partnerships</t>
  </si>
  <si>
    <t xml:space="preserve">TOTAL RECEITAS</t>
  </si>
  <si>
    <t xml:space="preserve">RESUMO DE DESPESAS POR CATEGORIA</t>
  </si>
  <si>
    <t xml:space="preserve">Categoria de Despesa</t>
  </si>
  <si>
    <t xml:space="preserve">🏨  Alojamento e Espaços</t>
  </si>
  <si>
    <t xml:space="preserve">🍽️  Alimentação e Bebidas (F&amp;B)</t>
  </si>
  <si>
    <t xml:space="preserve">🚐  Transportes e Logística</t>
  </si>
  <si>
    <t xml:space="preserve">🎤  Produção e Audiovisual</t>
  </si>
  <si>
    <t xml:space="preserve">📣  Comunicação e Marketing</t>
  </si>
  <si>
    <t xml:space="preserve">🗒️  Programa e Conteúdo</t>
  </si>
  <si>
    <t xml:space="preserve">🧑‍💼  Equipa e Recursos Humanos</t>
  </si>
  <si>
    <t xml:space="preserve">📋  Administrativo e Seguros</t>
  </si>
  <si>
    <t xml:space="preserve">🆘  Reserva para Imprevistos (5%)</t>
  </si>
  <si>
    <t xml:space="preserve">🖨️  Materiais Impressos / Dossiês</t>
  </si>
  <si>
    <t xml:space="preserve">TOTAL DESPESAS</t>
  </si>
  <si>
    <t xml:space="preserve">RESULTADO LÍQUIDO</t>
  </si>
  <si>
    <t xml:space="preserve">ℹ️  Modelo Misto: Financiamento público cobre custos base; patrocínios e inscrições garantem qualidade e sustentabilidade. Consultar folhas de detalhe para cada cenário.</t>
  </si>
  <si>
    <t xml:space="preserve">BERÇO DO MUNDO · GUIMARÃES 2025  —  CENÁRIO A — PEQUENO  |  Até 80 Operadores</t>
  </si>
  <si>
    <t xml:space="preserve">Orçamento Detalhado  |  Modelo Misto de Financiamento  |  Valores em EUR</t>
  </si>
  <si>
    <t xml:space="preserve">PARÂMETROS DO EVENTO</t>
  </si>
  <si>
    <t xml:space="preserve">Parâmetro</t>
  </si>
  <si>
    <t xml:space="preserve">Valor</t>
  </si>
  <si>
    <t xml:space="preserve">Custo Médio / Operador</t>
  </si>
  <si>
    <t xml:space="preserve">RECEITAS — FONTES DE FINANCIAMENTO</t>
  </si>
  <si>
    <t xml:space="preserve">Fonte</t>
  </si>
  <si>
    <t xml:space="preserve">Valor (€)</t>
  </si>
  <si>
    <t xml:space="preserve">% do Total</t>
  </si>
  <si>
    <t xml:space="preserve">Notas</t>
  </si>
  <si>
    <t xml:space="preserve">🏛️  Apoio Público — Câmara Municipal de Guimarães</t>
  </si>
  <si>
    <t xml:space="preserve">Apoio directo em espécie + monetário. Inclui espaços históricos.</t>
  </si>
  <si>
    <t xml:space="preserve">🏛️  Turismo de Portugal / TPNP</t>
  </si>
  <si>
    <t xml:space="preserve">Co-financiamento via programa Valorizar ou equivalente.</t>
  </si>
  <si>
    <t xml:space="preserve">🥇  Patrocínio Ouro (2 × €10.000)</t>
  </si>
  <si>
    <t xml:space="preserve">Naming rights de 1 sessão + stand premium na Feira.</t>
  </si>
  <si>
    <t xml:space="preserve">🥈  Patrocínio Prata (2 × €5.000)</t>
  </si>
  <si>
    <t xml:space="preserve">Stand na Feira + logo em todos os materiais.</t>
  </si>
  <si>
    <t xml:space="preserve">🎟️  Inscrições Operadores (80 × €350)</t>
  </si>
  <si>
    <t xml:space="preserve">Inclui programa completo, alojamento não incluído.</t>
  </si>
  <si>
    <t xml:space="preserve">🏪  Expositores / Produtores (10 × €500)</t>
  </si>
  <si>
    <t xml:space="preserve">Stand na Feira de Produtores do Minho.</t>
  </si>
  <si>
    <t xml:space="preserve">📸  Press Trip Media</t>
  </si>
  <si>
    <t xml:space="preserve">2 jornalistas internacionais + 2 criadores de conteúdo.</t>
  </si>
  <si>
    <t xml:space="preserve">🆘  Receita Residual / Mecenato</t>
  </si>
  <si>
    <t xml:space="preserve">Doações e mecenato cultural.</t>
  </si>
  <si>
    <t xml:space="preserve">DESPESAS DETALHADAS POR CATEGORIA</t>
  </si>
  <si>
    <t xml:space="preserve">Item de Despesa</t>
  </si>
  <si>
    <t xml:space="preserve">Observações</t>
  </si>
  <si>
    <t xml:space="preserve">  🏨  ALOJAMENTO E ESPAÇOS</t>
  </si>
  <si>
    <t xml:space="preserve">    Pousada Mosteiro — alojamento equipa organizadora (4 nts × 10 qt)</t>
  </si>
  <si>
    <t xml:space="preserve">Negociado com tarifa especial de parceiro</t>
  </si>
  <si>
    <t xml:space="preserve">    Aluguer Paço dos Duques — jantar de gala</t>
  </si>
  <si>
    <t xml:space="preserve">Taxa simbólica com apoio institucional da Câmara</t>
  </si>
  <si>
    <t xml:space="preserve">    Sala de conferências / Centro Cultural Vila Flor</t>
  </si>
  <si>
    <t xml:space="preserve">2 dias de ocupação</t>
  </si>
  <si>
    <t xml:space="preserve">    Montagem e desmontagem de espaços</t>
  </si>
  <si>
    <t xml:space="preserve">Estruturas temporárias, decoração, sinalética</t>
  </si>
  <si>
    <t xml:space="preserve">    Seguros de evento e responsabilidade civil</t>
  </si>
  <si>
    <t xml:space="preserve">Cobertura obrigatória para evento público</t>
  </si>
  <si>
    <t xml:space="preserve">    Outros custos de espaço / imprevistos</t>
  </si>
  <si>
    <t xml:space="preserve">Buffer de 5% da categoria</t>
  </si>
  <si>
    <t xml:space="preserve">  🍽️  ALIMENTAÇÃO E BEBIDAS (F&amp;B)</t>
  </si>
  <si>
    <t xml:space="preserve">    Jantar de gala — Paço dos Duques (80 pax × €60)</t>
  </si>
  <si>
    <t xml:space="preserve">Catering com produtos locais certificados</t>
  </si>
  <si>
    <t xml:space="preserve">    Almoços Dias 1–4 (80 pax × 4 dias × €20)</t>
  </si>
  <si>
    <t xml:space="preserve">Buffet com produtores locais</t>
  </si>
  <si>
    <t xml:space="preserve">    Coffee breaks / snacks (80 pax × 8 breaks × €8)</t>
  </si>
  <si>
    <t xml:space="preserve">Doçaria conventual e Vinho Verde</t>
  </si>
  <si>
    <t xml:space="preserve">    Jantar de reconexão após famtrips (80 pax × €35)</t>
  </si>
  <si>
    <t xml:space="preserve">Mesa longa partilhada — experiência comunitária</t>
  </si>
  <si>
    <t xml:space="preserve">    Degustação guiada Vinho Verde + aguardente</t>
  </si>
  <si>
    <t xml:space="preserve">Kit de degustação com 5 produtores</t>
  </si>
  <si>
    <t xml:space="preserve">    Contingência F&amp;B</t>
  </si>
  <si>
    <t xml:space="preserve">5% da categoria</t>
  </si>
  <si>
    <t xml:space="preserve">  🚐  TRANSPORTES E LOGÍSTICA</t>
  </si>
  <si>
    <t xml:space="preserve">    Transfer aeroporto Porto ↔ Guimarães (80 pax × 2 sentidos)</t>
  </si>
  <si>
    <t xml:space="preserve">Autocarro + minivans</t>
  </si>
  <si>
    <t xml:space="preserve">    Vans famtrips — 5 rotas × 1 dia (aluguer + combustível)</t>
  </si>
  <si>
    <t xml:space="preserve">5 vans 9 lugares com motorista</t>
  </si>
  <si>
    <t xml:space="preserve">    Transfer interno diário durante o evento</t>
  </si>
  <si>
    <t xml:space="preserve">4 dias × deslocações</t>
  </si>
  <si>
    <t xml:space="preserve">    Logística materiais e montagem</t>
  </si>
  <si>
    <t xml:space="preserve">Frete e armazém temporário</t>
  </si>
  <si>
    <t xml:space="preserve">    Sinalética e gestão de fluxos</t>
  </si>
  <si>
    <t xml:space="preserve">Placas, banners de orientação</t>
  </si>
  <si>
    <t xml:space="preserve">  🎤  PRODUÇÃO E AUDIOVISUAL</t>
  </si>
  <si>
    <t xml:space="preserve">    Sistema de som e projeção (4 salas × 4 dias)</t>
  </si>
  <si>
    <t xml:space="preserve">Aluguer equipamento profissional</t>
  </si>
  <si>
    <t xml:space="preserve">    Captação vídeo e fotografia do evento</t>
  </si>
  <si>
    <t xml:space="preserve">2 fotógrafos + 1 equipa vídeo</t>
  </si>
  <si>
    <t xml:space="preserve">    Streaming / transmissão online parcial</t>
  </si>
  <si>
    <t xml:space="preserve">Sessão de abertura e encerramento</t>
  </si>
  <si>
    <t xml:space="preserve">    Edição de conteúdo pós-evento (reel + fotos)</t>
  </si>
  <si>
    <t xml:space="preserve">Entrega em 15 dias úteis</t>
  </si>
  <si>
    <t xml:space="preserve">    Interpretação simultânea PT/EN/ES</t>
  </si>
  <si>
    <t xml:space="preserve">Equipamentos + 2 intérpretes</t>
  </si>
  <si>
    <t xml:space="preserve">  📣  COMUNICAÇÃO E MARKETING</t>
  </si>
  <si>
    <t xml:space="preserve">    Design gráfico — identidade visual e materiais</t>
  </si>
  <si>
    <t xml:space="preserve">Manual de identidade + templates</t>
  </si>
  <si>
    <t xml:space="preserve">    Website dedicado ao evento</t>
  </si>
  <si>
    <t xml:space="preserve">Desenvolvimento + hosting anual</t>
  </si>
  <si>
    <t xml:space="preserve">    Redes sociais — gestão e conteúdos (6 meses)</t>
  </si>
  <si>
    <t xml:space="preserve">Community manager</t>
  </si>
  <si>
    <t xml:space="preserve">    Assessoria de imprensa e relações media</t>
  </si>
  <si>
    <t xml:space="preserve">Nacional + 3 países internacionais</t>
  </si>
  <si>
    <t xml:space="preserve">    Publicidade digital (Meta + Google)</t>
  </si>
  <si>
    <t xml:space="preserve">Campanha de recrutamento de operadores</t>
  </si>
  <si>
    <t xml:space="preserve">    Impressão — dossiês, banners, brochuras</t>
  </si>
  <si>
    <t xml:space="preserve">1000 dossiês + sinalética</t>
  </si>
  <si>
    <t xml:space="preserve">    Tradução de materiais (PT/EN/ES)</t>
  </si>
  <si>
    <t xml:space="preserve">Todos os documentos oficiais</t>
  </si>
  <si>
    <t xml:space="preserve">    Envio e distribuição de materiais</t>
  </si>
  <si>
    <t xml:space="preserve">Correio e logística</t>
  </si>
  <si>
    <t xml:space="preserve">  🗒️  PROGRAMA E CONTEÚDO</t>
  </si>
  <si>
    <t xml:space="preserve">    Cachets de oradores e moderadores</t>
  </si>
  <si>
    <t xml:space="preserve">4 painéis × 1 moderador + 2 oradores</t>
  </si>
  <si>
    <t xml:space="preserve">    Workshops e actividades co-criação</t>
  </si>
  <si>
    <t xml:space="preserve">Materiais + facilitação</t>
  </si>
  <si>
    <t xml:space="preserve">    Guias bilingues famtrips (5 × €400/dia)</t>
  </si>
  <si>
    <t xml:space="preserve">Guias certificados pela região</t>
  </si>
  <si>
    <t xml:space="preserve">    Actividades culturais e animação (música, espectáculos)</t>
  </si>
  <si>
    <t xml:space="preserve">Artistas locais — valorização território</t>
  </si>
  <si>
    <t xml:space="preserve">    Kit de boas-vindas para operadores</t>
  </si>
  <si>
    <t xml:space="preserve">Produtos locais + programa impresso</t>
  </si>
  <si>
    <t xml:space="preserve">  🧑‍💼  EQUIPA E RECURSOS HUMANOS</t>
  </si>
  <si>
    <t xml:space="preserve">    Coordenação geral do evento (4 meses)</t>
  </si>
  <si>
    <t xml:space="preserve">Director de projecto</t>
  </si>
  <si>
    <t xml:space="preserve">    Assistente de produção (3 meses)</t>
  </si>
  <si>
    <t xml:space="preserve">Apoio logístico e administrativo</t>
  </si>
  <si>
    <t xml:space="preserve">    Equipa de apoio no evento (6 pessoas × 4 dias)</t>
  </si>
  <si>
    <t xml:space="preserve">Voluntários + pessoal técnico</t>
  </si>
  <si>
    <t xml:space="preserve">    Consultoria em turismo e mercados internacionais</t>
  </si>
  <si>
    <t xml:space="preserve">50h × €60/h — especialista em outbound</t>
  </si>
  <si>
    <t xml:space="preserve">    Contabilidade e apoio jurídico</t>
  </si>
  <si>
    <t xml:space="preserve">Formalização de contratos e contas</t>
  </si>
  <si>
    <t xml:space="preserve">  🆘  RESERVA E IMPREVISTOS</t>
  </si>
  <si>
    <t xml:space="preserve">    Reserva para imprevistos (5% do orçamento total)</t>
  </si>
  <si>
    <t xml:space="preserve">Recomendado para eventos de 1ª edição</t>
  </si>
  <si>
    <t xml:space="preserve">    Contingência meteorológica / cancelamentos</t>
  </si>
  <si>
    <t xml:space="preserve">Seguro de cancelamento parcial</t>
  </si>
  <si>
    <t xml:space="preserve">RESULTADO LÍQUIDO (Receitas − Despesas)</t>
  </si>
  <si>
    <t xml:space="preserve">ESTIMATIVA DE IMPACTO E RETORNO</t>
  </si>
  <si>
    <t xml:space="preserve">Indicador de Impacto</t>
  </si>
  <si>
    <t xml:space="preserve">Estimativa</t>
  </si>
  <si>
    <t xml:space="preserve">Fonte / Metodologia</t>
  </si>
  <si>
    <t xml:space="preserve">Impacto Económico Directo Estimado</t>
  </si>
  <si>
    <t xml:space="preserve">80 ops × €150/dia × 4 dias + efeito multiplicador turismo (×2.5)</t>
  </si>
  <si>
    <t xml:space="preserve">Noites de Alojamento Geradas</t>
  </si>
  <si>
    <t xml:space="preserve">320+</t>
  </si>
  <si>
    <t xml:space="preserve">80 operadores × média 4 noites na região do Minho</t>
  </si>
  <si>
    <t xml:space="preserve">15–25</t>
  </si>
  <si>
    <t xml:space="preserve">Baseado em taxas de conversão de eventos similares (20–30%)</t>
  </si>
  <si>
    <t xml:space="preserve">Cobertura de Média Estimada</t>
  </si>
  <si>
    <t xml:space="preserve">150.000</t>
  </si>
  <si>
    <t xml:space="preserve">Impressões estimadas: 2 jornalistas internacionais + redes sociais</t>
  </si>
  <si>
    <t xml:space="preserve">Retorno por €1 de Investimento Público</t>
  </si>
  <si>
    <t xml:space="preserve">€7,1</t>
  </si>
  <si>
    <t xml:space="preserve">Impacto económico directo / apoio público total</t>
  </si>
  <si>
    <t xml:space="preserve">Nº de Roteiros Comercializados (ano 1)</t>
  </si>
  <si>
    <t xml:space="preserve">3–5</t>
  </si>
  <si>
    <t xml:space="preserve">Expectativa conservadora — operadores a integrar Guimarães nos catálogos</t>
  </si>
  <si>
    <t xml:space="preserve">ℹ️  Todos os valores são estimativas com base em benchmarks de eventos similares (Girona Food Fest, Wine Tourism Conference Lisboa, Douro Valley Summit). Azul = inputs editáveis. Preto = fórmulas. Consultar folha 'Pressupostos' para base de cálculo.</t>
  </si>
  <si>
    <t xml:space="preserve">BERÇO DO MUNDO · GUIMARÃES 2025  —  CENÁRIO B — MÉDIO  |  100–150 Operadores</t>
  </si>
  <si>
    <t xml:space="preserve">Apoio directo em espécie + monetário + espaços.</t>
  </si>
  <si>
    <t xml:space="preserve">Co-financiamento via Turismo de Portugal (programa Internacionalização).</t>
  </si>
  <si>
    <t xml:space="preserve">🥇  Patrocínio Ouro (3 × €15.000)</t>
  </si>
  <si>
    <t xml:space="preserve">Naming rights sessão plenária + stand premium + logo destaque.</t>
  </si>
  <si>
    <t xml:space="preserve">🥈  Patrocínio Prata (3 × €8.000)</t>
  </si>
  <si>
    <t xml:space="preserve">Stand + logo + 2 inscrições gratuitas incluídas.</t>
  </si>
  <si>
    <t xml:space="preserve">🥉  Patrocínio Bronze (5 × €3.000)</t>
  </si>
  <si>
    <t xml:space="preserve">Logo nos materiais + 1 inscrição gratuita.</t>
  </si>
  <si>
    <t xml:space="preserve">🎟️  Inscrições Operadores (125 × €400)</t>
  </si>
  <si>
    <t xml:space="preserve">Inclui programa completo, 4 refeições/dia.</t>
  </si>
  <si>
    <t xml:space="preserve">🏪  Expositores / Produtores (25 × €600)</t>
  </si>
  <si>
    <t xml:space="preserve">Stand na Feira + kit de apresentação.</t>
  </si>
  <si>
    <t xml:space="preserve">📸  Press Trip + Media Partnership</t>
  </si>
  <si>
    <t xml:space="preserve">4 jornalistas + 4 criadores de conteúdo internacionais.</t>
  </si>
  <si>
    <t xml:space="preserve">🎤  Patrocínio de Sessões (2 × €5.000)</t>
  </si>
  <si>
    <t xml:space="preserve">Naming rights de 2 painéis temáticos.</t>
  </si>
  <si>
    <t xml:space="preserve">🆘  Mecenato e Receita Residual</t>
  </si>
  <si>
    <t xml:space="preserve">Apoios de empresas locais e mecenato cultural.</t>
  </si>
  <si>
    <t xml:space="preserve">🌐  Receitas Digitais (streaming premium)</t>
  </si>
  <si>
    <t xml:space="preserve">Acesso online a sessões para operadores não presenciais.</t>
  </si>
  <si>
    <t xml:space="preserve">    Pousada Mosteiro — alojamento equipa e VIPs (5 nts × 15 qt)</t>
  </si>
  <si>
    <t xml:space="preserve">Tarifa negociada com parceiro âncora</t>
  </si>
  <si>
    <t xml:space="preserve">    Outros hotéis parceiros — operadores (125 pax, apoio parcial)</t>
  </si>
  <si>
    <t xml:space="preserve">Subsídio parcial de alojamento para mercados prioritários</t>
  </si>
  <si>
    <t xml:space="preserve">    Paço dos Duques — jantar de gala (exclusividade 1 noite)</t>
  </si>
  <si>
    <t xml:space="preserve">Cedência com contrapartidas Câmara Municipal</t>
  </si>
  <si>
    <t xml:space="preserve">    Centro Cultural Vila Flor — 3 dias</t>
  </si>
  <si>
    <t xml:space="preserve">Sessões plenárias + espaço expositivo</t>
  </si>
  <si>
    <t xml:space="preserve">    Montagem e desmontagem de espaços (inclui Praça de Santiago)</t>
  </si>
  <si>
    <t xml:space="preserve">Estruturas, mobiliário, decoração, sinalética</t>
  </si>
  <si>
    <t xml:space="preserve">    Seguros — evento, responsabilidade civil, cancelamento</t>
  </si>
  <si>
    <t xml:space="preserve">Cobertura completa de evento de média dimensão</t>
  </si>
  <si>
    <t xml:space="preserve">    Instalações famtrips — logística de base</t>
  </si>
  <si>
    <t xml:space="preserve">Pontos de partida, acolhimento</t>
  </si>
  <si>
    <t xml:space="preserve">    Jantar de gala — Paço dos Duques (125 pax × €80)</t>
  </si>
  <si>
    <t xml:space="preserve">Menu degustação com produtos locais premium</t>
  </si>
  <si>
    <t xml:space="preserve">    Almoços Dias 1–5 (125 pax × 5 dias × €22)</t>
  </si>
  <si>
    <t xml:space="preserve">Buffet com produtores do Minho</t>
  </si>
  <si>
    <t xml:space="preserve">    Coffee breaks (125 pax × 10 breaks × €9)</t>
  </si>
  <si>
    <t xml:space="preserve">Doçaria conventual, Vinho Verde, café especialidade</t>
  </si>
  <si>
    <t xml:space="preserve">    Jantar de reconexão famtrips (125 pax × €40)</t>
  </si>
  <si>
    <t xml:space="preserve">Experiência de mesa longa no território</t>
  </si>
  <si>
    <t xml:space="preserve">    Degustação guiada premium (Vinho Verde + aguardente + queijo)</t>
  </si>
  <si>
    <t xml:space="preserve">7 produtores, guia especializado, kit individual</t>
  </si>
  <si>
    <t xml:space="preserve">    Almoço encerramento (125 pax × €30)</t>
  </si>
  <si>
    <t xml:space="preserve">Produtos locais, ambiente de celebração</t>
  </si>
  <si>
    <t xml:space="preserve">    Contingência F&amp;B (5%)</t>
  </si>
  <si>
    <t xml:space="preserve">Buffer para variações de confirmação</t>
  </si>
  <si>
    <t xml:space="preserve">    Transfer aeroporto Porto ↔ Guimarães (125 pax × 2 sentidos)</t>
  </si>
  <si>
    <t xml:space="preserve">Autocarros + minivans por frequência</t>
  </si>
  <si>
    <t xml:space="preserve">    Vans famtrips — 6 rotas × 1 dia (aluguer + motorista)</t>
  </si>
  <si>
    <t xml:space="preserve">6 vans 9 lugares, guia incluído</t>
  </si>
  <si>
    <t xml:space="preserve">    Transfer interno diário (5 dias)</t>
  </si>
  <si>
    <t xml:space="preserve">Shuttles entre espaços do evento</t>
  </si>
  <si>
    <t xml:space="preserve">    Logística materiais — frete, armazém, montagem</t>
  </si>
  <si>
    <t xml:space="preserve">Empresa especializada em eventos</t>
  </si>
  <si>
    <t xml:space="preserve">    Transporte VIPs e media (jornalistas, parceiros)</t>
  </si>
  <si>
    <t xml:space="preserve">Serviço premium diferenciado</t>
  </si>
  <si>
    <t xml:space="preserve">    Sistema de som e projeção profissional (5 salas × 5 dias)</t>
  </si>
  <si>
    <t xml:space="preserve">Equipamento broadcast, LED walls</t>
  </si>
  <si>
    <t xml:space="preserve">    Captação vídeo profissional (2 equipas + drone)</t>
  </si>
  <si>
    <t xml:space="preserve">Cobertura completa + reel final</t>
  </si>
  <si>
    <t xml:space="preserve">    Fotografia profissional (2 fotógrafos × 5 dias)</t>
  </si>
  <si>
    <t xml:space="preserve">Galeria digital + 500 fotos editadas</t>
  </si>
  <si>
    <t xml:space="preserve">    Streaming de sessões abertas (YouTube + website)</t>
  </si>
  <si>
    <t xml:space="preserve">Técnico de transmissão + setup</t>
  </si>
  <si>
    <t xml:space="preserve">    Interpretação simultânea PT/EN/ES (3 salas)</t>
  </si>
  <si>
    <t xml:space="preserve">Equipamentos + 3 intérpretes × 5 dias</t>
  </si>
  <si>
    <t xml:space="preserve">    Edição conteúdo pós-evento (mini-doc + reel por rota)</t>
  </si>
  <si>
    <t xml:space="preserve">Entrega 30 dias úteis pós-evento</t>
  </si>
  <si>
    <t xml:space="preserve">    Agência de comunicação integrada (6 meses)</t>
  </si>
  <si>
    <t xml:space="preserve">Estratégia, conteúdo, relações media</t>
  </si>
  <si>
    <t xml:space="preserve">    Design gráfico e identidade (manual completo)</t>
  </si>
  <si>
    <t xml:space="preserve">Aplicações digitais e físicas</t>
  </si>
  <si>
    <t xml:space="preserve">    Website + app de evento (programa, networking)</t>
  </si>
  <si>
    <t xml:space="preserve">Desenvolvimento, hosting, manutenção</t>
  </si>
  <si>
    <t xml:space="preserve">    Publicidade digital — Meta, Google, LinkedIn</t>
  </si>
  <si>
    <t xml:space="preserve">Campanha internacional 4 meses</t>
  </si>
  <si>
    <t xml:space="preserve">    Relações públicas internacionais (3 mercados)</t>
  </si>
  <si>
    <t xml:space="preserve">PR especializado: Espanha, França, Alemanha</t>
  </si>
  <si>
    <t xml:space="preserve">    Impressão premium (dossiês, catálogos, sinalética)</t>
  </si>
  <si>
    <t xml:space="preserve">2000 dossiês + materiais expositivos</t>
  </si>
  <si>
    <t xml:space="preserve">    Tradução e localização (PT/EN/ES/FR/DE)</t>
  </si>
  <si>
    <t xml:space="preserve">Materiais principais × 5 línguas</t>
  </si>
  <si>
    <t xml:space="preserve">    Distribuição e envio de materiais pré-evento</t>
  </si>
  <si>
    <t xml:space="preserve">Kits enviados para operadores confirmados</t>
  </si>
  <si>
    <t xml:space="preserve">    Cachets de keynote speakers e painelistas</t>
  </si>
  <si>
    <t xml:space="preserve">6 painéis × 1 keynote + 2 painelistas</t>
  </si>
  <si>
    <t xml:space="preserve">    Workshops de co-criação — facilitação e materiais</t>
  </si>
  <si>
    <t xml:space="preserve">2 workshops × 60 participantes</t>
  </si>
  <si>
    <t xml:space="preserve">    Guias bilingues famtrips (6 rotas × 1 dia × €500)</t>
  </si>
  <si>
    <t xml:space="preserve">Guias certificados e especializados</t>
  </si>
  <si>
    <t xml:space="preserve">    Animação cultural — música, espectáculos locais</t>
  </si>
  <si>
    <t xml:space="preserve">Artistas do Minho, promoção territorial</t>
  </si>
  <si>
    <t xml:space="preserve">    Kit de boas-vindas premium (produtos locais)</t>
  </si>
  <si>
    <t xml:space="preserve">125 kits × €24 — produtores parceiros</t>
  </si>
  <si>
    <t xml:space="preserve">    Cerimónia de premiação — trofeus, produção</t>
  </si>
  <si>
    <t xml:space="preserve">Troféus certificados, 5 categorias</t>
  </si>
  <si>
    <t xml:space="preserve">    Director de projecto (6 meses a tempo inteiro)</t>
  </si>
  <si>
    <t xml:space="preserve">Gestão global do evento</t>
  </si>
  <si>
    <t xml:space="preserve">    Coordenador de produção (4 meses)</t>
  </si>
  <si>
    <t xml:space="preserve">Logística e fornecedores</t>
  </si>
  <si>
    <t xml:space="preserve">    Gestor de comunicação e marketing (4 meses)</t>
  </si>
  <si>
    <t xml:space="preserve">Redes sociais, media, conteúdo</t>
  </si>
  <si>
    <t xml:space="preserve">    Equipa de apoio no evento (12 pessoas × 5 dias)</t>
  </si>
  <si>
    <t xml:space="preserve">Credenciamento, acolhimento, suporte</t>
  </si>
  <si>
    <t xml:space="preserve">    Consultoria turismo e mercados internacionais</t>
  </si>
  <si>
    <t xml:space="preserve">80h × €62,5/h</t>
  </si>
  <si>
    <t xml:space="preserve">    Contabilidade, jurídico e compliance</t>
  </si>
  <si>
    <t xml:space="preserve">Contratos, faturação, relatórios</t>
  </si>
  <si>
    <t xml:space="preserve">Recomendado para eventos de média dimensão</t>
  </si>
  <si>
    <t xml:space="preserve">    Seguro de cancelamento (cobre 80% do orçamento)</t>
  </si>
  <si>
    <t xml:space="preserve">Apólice específica para eventos</t>
  </si>
  <si>
    <t xml:space="preserve">€1,5M+</t>
  </si>
  <si>
    <t xml:space="preserve">125 ops × €180/dia × 5 dias + multiplicador turismo (×2.5)</t>
  </si>
  <si>
    <t xml:space="preserve">625+</t>
  </si>
  <si>
    <t xml:space="preserve">125 operadores × média 5 noites na região do Minho</t>
  </si>
  <si>
    <t xml:space="preserve">40–60</t>
  </si>
  <si>
    <t xml:space="preserve">Taxa de conversão de 35% — referência de eventos similares</t>
  </si>
  <si>
    <t xml:space="preserve">500.000</t>
  </si>
  <si>
    <t xml:space="preserve">4 jornalistas int. + media partners + redes sociais orgânicas</t>
  </si>
  <si>
    <t xml:space="preserve">€15,0</t>
  </si>
  <si>
    <t xml:space="preserve">Impacto económico directo / apoio público total (€100K)</t>
  </si>
  <si>
    <t xml:space="preserve">8–12</t>
  </si>
  <si>
    <t xml:space="preserve">Projecção baseada em acordos assinados no evento</t>
  </si>
  <si>
    <t xml:space="preserve">Visitantes adicionais gerados (ano 1)</t>
  </si>
  <si>
    <t xml:space="preserve">2.000+</t>
  </si>
  <si>
    <t xml:space="preserve">Grupos × 12 pax médio × 15 operadores com roteiro activo</t>
  </si>
  <si>
    <t xml:space="preserve">BERÇO DO MUNDO · GUIMARÃES 2025  —  CENÁRIO C — GRANDE  |  150+ Operadores</t>
  </si>
  <si>
    <t xml:space="preserve">Apoio monetário + espaços históricos (valorizado em €30K)</t>
  </si>
  <si>
    <t xml:space="preserve">🏛️  Turismo de Portugal</t>
  </si>
  <si>
    <t xml:space="preserve">Programa de apoio a eventos internacionais de turismo</t>
  </si>
  <si>
    <t xml:space="preserve">🏛️  TPNP — Turismo Porto e Norte</t>
  </si>
  <si>
    <t xml:space="preserve">Co-financiamento regional — destino Minho</t>
  </si>
  <si>
    <t xml:space="preserve">🥇  Patrocínio Ouro (4 × €20.000)</t>
  </si>
  <si>
    <t xml:space="preserve">Naming rights de sessão + stand premium + VIP package</t>
  </si>
  <si>
    <t xml:space="preserve">🥈  Patrocínio Prata (4 × €12.000)</t>
  </si>
  <si>
    <t xml:space="preserve">Stand expositor + logo em todos os suportes</t>
  </si>
  <si>
    <t xml:space="preserve">🥉  Patrocínio Bronze (8 × €4.000)</t>
  </si>
  <si>
    <t xml:space="preserve">Logo nos materiais + 2 inscrições incluídas</t>
  </si>
  <si>
    <t xml:space="preserve">🎟️  Inscrições Operadores (160 × €550)</t>
  </si>
  <si>
    <t xml:space="preserve">Inclui programa, refeições, famtrip e kit premium</t>
  </si>
  <si>
    <t xml:space="preserve">🏪  Expositores / Produtores (40 × €800)</t>
  </si>
  <si>
    <t xml:space="preserve">Stand premium na Feira + kit de apresentação</t>
  </si>
  <si>
    <t xml:space="preserve">📸  Press Trip + Media Partnership International</t>
  </si>
  <si>
    <t xml:space="preserve">8 jornalistas + 6 criadores de conteúdo de 6 países</t>
  </si>
  <si>
    <t xml:space="preserve">🎤  Naming Rights de Sessões (4 × €5.000)</t>
  </si>
  <si>
    <t xml:space="preserve">4 sessões plenárias com naming de patrocinador</t>
  </si>
  <si>
    <t xml:space="preserve">🌐  Receitas Digitais — streaming + conteúdo</t>
  </si>
  <si>
    <t xml:space="preserve">Acesso premium online + venda de conteúdo pós-evento</t>
  </si>
  <si>
    <t xml:space="preserve">🆘  Mecenato Cultural e Receitas Residuais</t>
  </si>
  <si>
    <t xml:space="preserve">Apoios de fundações e empresas do território</t>
  </si>
  <si>
    <t xml:space="preserve">    Pousada Mosteiro — equipa, VIPs e media (5 nts × 25 qt)</t>
  </si>
  <si>
    <t xml:space="preserve">Contrato exclusivo com parceiro âncora</t>
  </si>
  <si>
    <t xml:space="preserve">    Hotéis parceiros — subsídio alojamento operadores priority</t>
  </si>
  <si>
    <t xml:space="preserve">Mercados estratégicos: Brasil, Alemanha, EUA, França</t>
  </si>
  <si>
    <t xml:space="preserve">    Paço dos Duques — jantar de gala exclusivo</t>
  </si>
  <si>
    <t xml:space="preserve">Produção gastronómica de alta qualidade</t>
  </si>
  <si>
    <t xml:space="preserve">    Centro Cultural Vila Flor — 4 dias exclusivos</t>
  </si>
  <si>
    <t xml:space="preserve">Sessões plenárias, feira, workshops</t>
  </si>
  <si>
    <t xml:space="preserve">    Espaços complementares (Largo da Oliveira, Castelo — visitas)</t>
  </si>
  <si>
    <t xml:space="preserve">Coordenação com Câmara Municipal</t>
  </si>
  <si>
    <t xml:space="preserve">    Montagem e desmontagem premium (inclui toda a cidade)</t>
  </si>
  <si>
    <t xml:space="preserve">Empresa especializada em grandes eventos</t>
  </si>
  <si>
    <t xml:space="preserve">    Seguros completos — evento, cancelamento, responsabilidade</t>
  </si>
  <si>
    <t xml:space="preserve">Cobertura total de evento grande</t>
  </si>
  <si>
    <t xml:space="preserve">    Acessibilidade e infra-estruturas temporárias</t>
  </si>
  <si>
    <t xml:space="preserve">Rampas, toldos, energia, wifi, etc.</t>
  </si>
  <si>
    <t xml:space="preserve">    Jantar de gala — Paço dos Duques (160 pax × €100)</t>
  </si>
  <si>
    <t xml:space="preserve">Menu degustação × 7 pratos — chefs locais</t>
  </si>
  <si>
    <t xml:space="preserve">    Almoços Dias 1–5 (160 pax × 5 dias × €25)</t>
  </si>
  <si>
    <t xml:space="preserve">Buffet premium com produtores do Minho</t>
  </si>
  <si>
    <t xml:space="preserve">    Coffee breaks premium (160 pax × 10 × €12)</t>
  </si>
  <si>
    <t xml:space="preserve">    Jantar de reconexão famtrips (160 pax × €50)</t>
  </si>
  <si>
    <t xml:space="preserve">Mesa longa no campo — experiência imersiva</t>
  </si>
  <si>
    <t xml:space="preserve">    Degustação premium guiada (10 produtores)</t>
  </si>
  <si>
    <t xml:space="preserve">Sala de provas certificada, sommelier</t>
  </si>
  <si>
    <t xml:space="preserve">    Almoço de encerramento e cerimónia (160 pax × €45)</t>
  </si>
  <si>
    <t xml:space="preserve">    Catering para media e VIPs (20 pax × 5 dias)</t>
  </si>
  <si>
    <t xml:space="preserve">Sala VIP dedicada com serviço contínuo</t>
  </si>
  <si>
    <t xml:space="preserve">Buffer obrigatório</t>
  </si>
  <si>
    <t xml:space="preserve">    Transfer aeroporto Porto ↔ Guimarães (160 pax × 2 sentidos)</t>
  </si>
  <si>
    <t xml:space="preserve">Autocarros VIP + minivans premium</t>
  </si>
  <si>
    <t xml:space="preserve">    Vans famtrips — 8 rotas × 1 dia (aluguer + motorista + guia)</t>
  </si>
  <si>
    <t xml:space="preserve">8 vans 12 lugares, guia bilíngue incluído</t>
  </si>
  <si>
    <t xml:space="preserve">    Transfer interno VIP e media (5 dias)</t>
  </si>
  <si>
    <t xml:space="preserve">Motoristas dedicados, viaturas de representação</t>
  </si>
  <si>
    <t xml:space="preserve">    Transfers regionais (extensão Dia 5 — Braga, Douro, Porto)</t>
  </si>
  <si>
    <t xml:space="preserve">Autocarros para 3 rotas de extensão</t>
  </si>
  <si>
    <t xml:space="preserve">    Logística materiais — frete, armazém, transporte</t>
  </si>
  <si>
    <t xml:space="preserve">Empresa logística especializada em feiras</t>
  </si>
  <si>
    <t xml:space="preserve">    Sinalética e gestão de fluxos completa (cidade)</t>
  </si>
  <si>
    <t xml:space="preserve">    Sistema de som e projeção profissional (8 salas × 5 dias)</t>
  </si>
  <si>
    <t xml:space="preserve">Qualidade broadcast, LED walls, holografia</t>
  </si>
  <si>
    <t xml:space="preserve">    Captação vídeo — 3 equipas + 2 drones + livestream</t>
  </si>
  <si>
    <t xml:space="preserve">Cobertura total + mini-docs por rota famtrip</t>
  </si>
  <si>
    <t xml:space="preserve">    Fotografia profissional (3 fotógrafos × 5 dias)</t>
  </si>
  <si>
    <t xml:space="preserve">1000 fotos editadas + galeria digital</t>
  </si>
  <si>
    <t xml:space="preserve">    Streaming profissional (3 salas em simultâneo)</t>
  </si>
  <si>
    <t xml:space="preserve">Plataforma dedicada + técnico especializado</t>
  </si>
  <si>
    <t xml:space="preserve">    Interpretação simultânea PT/EN/ES/FR/DE (5 salas)</t>
  </si>
  <si>
    <t xml:space="preserve">Cabines + 5 intérpretes × 5 dias</t>
  </si>
  <si>
    <t xml:space="preserve">    Edição e produção pós-evento (mini-doc 20min + 8 reels)</t>
  </si>
  <si>
    <t xml:space="preserve">Entrega 45 dias úteis</t>
  </si>
  <si>
    <t xml:space="preserve">    Aplicação de evento com networking (matchmaking AI)</t>
  </si>
  <si>
    <t xml:space="preserve">Desenvolvimento + suporte técnico</t>
  </si>
  <si>
    <t xml:space="preserve">    Agência de comunicação integrada (8 meses)</t>
  </si>
  <si>
    <t xml:space="preserve">Estratégia global + execução</t>
  </si>
  <si>
    <t xml:space="preserve">    Design gráfico — identidade completa e aplicações</t>
  </si>
  <si>
    <t xml:space="preserve">Guia de marca, templates, motion graphics</t>
  </si>
  <si>
    <t xml:space="preserve">    Website completo + plataforma de inscrição</t>
  </si>
  <si>
    <t xml:space="preserve">Desenvolvimento full-stack, hosting, segurança</t>
  </si>
  <si>
    <t xml:space="preserve">    Publicidade digital internacional (6 mercados)</t>
  </si>
  <si>
    <t xml:space="preserve">Meta, Google, LinkedIn — 6 meses</t>
  </si>
  <si>
    <t xml:space="preserve">    Relações públicas internacionais (6 mercados)</t>
  </si>
  <si>
    <t xml:space="preserve">Agências parceiras em ES, FR, DE, BR, EUA, UK</t>
  </si>
  <si>
    <t xml:space="preserve">    Participação em feiras internacionais (WTM, ITB, BTL)</t>
  </si>
  <si>
    <t xml:space="preserve">Promoção do evento em 3 feiras globais</t>
  </si>
  <si>
    <t xml:space="preserve">    Impressão premium — catálogos, dossiês, sinalética</t>
  </si>
  <si>
    <t xml:space="preserve">3000 dossiês + materiais premium</t>
  </si>
  <si>
    <t xml:space="preserve">    Tradução e localização (5 línguas)</t>
  </si>
  <si>
    <t xml:space="preserve">Todos os documentos e website</t>
  </si>
  <si>
    <t xml:space="preserve">    Keynote speakers internacionais (2 × €5.000)</t>
  </si>
  <si>
    <t xml:space="preserve">Especialistas de turismo e destinos globais</t>
  </si>
  <si>
    <t xml:space="preserve">    Cachets de moderadores e painelistas nacionais</t>
  </si>
  <si>
    <t xml:space="preserve">8 painéis × moderador + 2 painelistas</t>
  </si>
  <si>
    <t xml:space="preserve">    Workshops co-criação — facilitação premium</t>
  </si>
  <si>
    <t xml:space="preserve">3 workshops × 80 participantes</t>
  </si>
  <si>
    <t xml:space="preserve">    Guias bilingues famtrips (8 rotas × 1 dia × €600)</t>
  </si>
  <si>
    <t xml:space="preserve">Guias certificados, especializados por área</t>
  </si>
  <si>
    <t xml:space="preserve">    Animação cultural premium — espectáculos, artistas</t>
  </si>
  <si>
    <t xml:space="preserve">Fado, rancho folclórico, artistas contemporâneos</t>
  </si>
  <si>
    <t xml:space="preserve">    Kit de boas-vindas premium (produtos DO Minho)</t>
  </si>
  <si>
    <t xml:space="preserve">160 kits × €31 — caixa de produtos certificados</t>
  </si>
  <si>
    <t xml:space="preserve">    Cerimónia de premiação — produção completa</t>
  </si>
  <si>
    <t xml:space="preserve">Troféus em pedra de Guimarães, produção AV</t>
  </si>
  <si>
    <t xml:space="preserve">    Publicação editorial do território (Catálogo oficial)</t>
  </si>
  <si>
    <t xml:space="preserve">Livro de produto PT/EN/ES — 500 exemplares</t>
  </si>
  <si>
    <t xml:space="preserve">    Director de projecto (8 meses a tempo inteiro)</t>
  </si>
  <si>
    <t xml:space="preserve">Gestão executiva do evento</t>
  </si>
  <si>
    <t xml:space="preserve">    Coordenador sénior de produção (6 meses)</t>
  </si>
  <si>
    <t xml:space="preserve">Gestão de fornecedores e logística</t>
  </si>
  <si>
    <t xml:space="preserve">    Gestor de comunicação e marketing (6 meses)</t>
  </si>
  <si>
    <t xml:space="preserve">Digital + media + conteúdo</t>
  </si>
  <si>
    <t xml:space="preserve">    Gestor de parcerias e inscrições (4 meses)</t>
  </si>
  <si>
    <t xml:space="preserve">CRM, operadores, patrocinadores</t>
  </si>
  <si>
    <t xml:space="preserve">    Equipa de apoio no evento (20 pessoas × 5 dias)</t>
  </si>
  <si>
    <t xml:space="preserve">Credenciamento, protocolo, suporte técnico</t>
  </si>
  <si>
    <t xml:space="preserve">120h × €58/h</t>
  </si>
  <si>
    <t xml:space="preserve">    Contabilidade, jurídico e compliance completo</t>
  </si>
  <si>
    <t xml:space="preserve">Auditor + advogado + contratos</t>
  </si>
  <si>
    <t xml:space="preserve">    Segurança e controlo de acessos</t>
  </si>
  <si>
    <t xml:space="preserve">Equipa de segurança profissional × 5 dias</t>
  </si>
  <si>
    <t xml:space="preserve">Obrigatório em eventos de grande dimensão</t>
  </si>
  <si>
    <t xml:space="preserve">    Seguro de cancelamento total</t>
  </si>
  <si>
    <t xml:space="preserve">Apólice premium — cobertura integral</t>
  </si>
  <si>
    <t xml:space="preserve">160 ops × €220/dia × 5 dias + multiplicador turismo (×2.5)</t>
  </si>
  <si>
    <t xml:space="preserve">800+</t>
  </si>
  <si>
    <t xml:space="preserve">160 operadores × média 5 noites na região do Minho</t>
  </si>
  <si>
    <t xml:space="preserve">80–120</t>
  </si>
  <si>
    <t xml:space="preserve">Taxa de conversão de 50% — baseado em eventos de referência</t>
  </si>
  <si>
    <t xml:space="preserve">1.000.000</t>
  </si>
  <si>
    <t xml:space="preserve">8 jornalistas int. + 6 criadores + media partners × alcance</t>
  </si>
  <si>
    <t xml:space="preserve">€20,0</t>
  </si>
  <si>
    <t xml:space="preserve">Impacto económico directo / apoio público total (€150K)</t>
  </si>
  <si>
    <t xml:space="preserve">Projecção baseada em 80+ acordos assinados no evento</t>
  </si>
  <si>
    <t xml:space="preserve">5.000+</t>
  </si>
  <si>
    <t xml:space="preserve">Grupos × 12 pax médio × 40 operadores com roteiro activo</t>
  </si>
  <si>
    <t xml:space="preserve">Empregos locais apoiados (directo + ind.)</t>
  </si>
  <si>
    <t xml:space="preserve">120+</t>
  </si>
  <si>
    <t xml:space="preserve">Guias, produtores, restauração, alojamento, transporte</t>
  </si>
  <si>
    <t xml:space="preserve">BERÇO DO MUNDO · GUIMARÃES 2025  —  PACOTES DE PATROCÍNIO</t>
  </si>
  <si>
    <t xml:space="preserve">Modelo de Patrocínio  |  3 Níveis  |  Benefícios e Contrapartidas Detalhadas</t>
  </si>
  <si>
    <t xml:space="preserve">NÍVEIS DE PATROCÍNIO — CENÁRIO REFERÊNCIA (Médio)</t>
  </si>
  <si>
    <t xml:space="preserve">Benefício / Contrapartida</t>
  </si>
  <si>
    <t xml:space="preserve">OURO
€15.000</t>
  </si>
  <si>
    <t xml:space="preserve">PRATA
€8.000</t>
  </si>
  <si>
    <t xml:space="preserve">BRONZE
€3.000</t>
  </si>
  <si>
    <t xml:space="preserve">🏷️  Naming rights de sessão plenária</t>
  </si>
  <si>
    <t xml:space="preserve">✅ 1 sessão</t>
  </si>
  <si>
    <t xml:space="preserve">❌</t>
  </si>
  <si>
    <t xml:space="preserve">Nome da empresa na sessão + banner</t>
  </si>
  <si>
    <t xml:space="preserve">🖥️  Logo no stage / LED wall principal</t>
  </si>
  <si>
    <t xml:space="preserve">✅ Destaque</t>
  </si>
  <si>
    <t xml:space="preserve">✅ Médio</t>
  </si>
  <si>
    <t xml:space="preserve">✅ Pequeno</t>
  </si>
  <si>
    <t xml:space="preserve">Tamanho proporcional ao nível</t>
  </si>
  <si>
    <t xml:space="preserve">📚  Logo em todos os materiais impressos</t>
  </si>
  <si>
    <t xml:space="preserve">✅ Sim</t>
  </si>
  <si>
    <t xml:space="preserve">Dossiês, banners, sinalética</t>
  </si>
  <si>
    <t xml:space="preserve">🌐  Logo no website — homepage</t>
  </si>
  <si>
    <t xml:space="preserve">Link directo para o patrocinador</t>
  </si>
  <si>
    <t xml:space="preserve">📱  Menção nas redes sociais (nº de posts)</t>
  </si>
  <si>
    <t xml:space="preserve">✅ 8 posts</t>
  </si>
  <si>
    <t xml:space="preserve">✅ 4 posts</t>
  </si>
  <si>
    <t xml:space="preserve">✅ 2 posts</t>
  </si>
  <si>
    <t xml:space="preserve">Instagram, LinkedIn, Facebook</t>
  </si>
  <si>
    <t xml:space="preserve">🎟️  Inscrições gratuitas de operadores</t>
  </si>
  <si>
    <t xml:space="preserve">✅ 4 pass</t>
  </si>
  <si>
    <t xml:space="preserve">✅ 2 pass</t>
  </si>
  <si>
    <t xml:space="preserve">✅ 1 pass</t>
  </si>
  <si>
    <t xml:space="preserve">Passes completos no evento</t>
  </si>
  <si>
    <t xml:space="preserve">🏪  Stand na Feira de Produtores</t>
  </si>
  <si>
    <t xml:space="preserve">✅ Premium 9m²</t>
  </si>
  <si>
    <t xml:space="preserve">✅ 6m²</t>
  </si>
  <si>
    <t xml:space="preserve">✅ 3m²</t>
  </si>
  <si>
    <t xml:space="preserve">Montagem e desmontagem incluída</t>
  </si>
  <si>
    <t xml:space="preserve">🍷  Mesa VIP no jantar de gala</t>
  </si>
  <si>
    <t xml:space="preserve">✅ Mesa 8px</t>
  </si>
  <si>
    <t xml:space="preserve">✅ 4 lugares</t>
  </si>
  <si>
    <t xml:space="preserve">Paço dos Duques de Bragança</t>
  </si>
  <si>
    <t xml:space="preserve">📸  Presença no kit de boas-vindas</t>
  </si>
  <si>
    <t xml:space="preserve">Produto/brochura no kit dos operadores</t>
  </si>
  <si>
    <t xml:space="preserve">🎤  Oportunidade de pitch (5 min)</t>
  </si>
  <si>
    <t xml:space="preserve">Sessão de apresentação a todos os operadores</t>
  </si>
  <si>
    <t xml:space="preserve">📊  Relatório de impacto pós-evento</t>
  </si>
  <si>
    <t xml:space="preserve">✅ Completo</t>
  </si>
  <si>
    <t xml:space="preserve">✅ Resumo</t>
  </si>
  <si>
    <t xml:space="preserve">Métricas de alcance e acordos</t>
  </si>
  <si>
    <t xml:space="preserve">📹  Inclusão no vídeo oficial do evento</t>
  </si>
  <si>
    <t xml:space="preserve">✅ Menção</t>
  </si>
  <si>
    <t xml:space="preserve">Vídeo distribuído internacionalmente</t>
  </si>
  <si>
    <t xml:space="preserve">🤝  Reunião prévia com organização (h)</t>
  </si>
  <si>
    <t xml:space="preserve">✅ 2h</t>
  </si>
  <si>
    <t xml:space="preserve">✅ 1h</t>
  </si>
  <si>
    <t xml:space="preserve">Briefing e alinhamento de expectativas</t>
  </si>
  <si>
    <t xml:space="preserve">📧  Envio de comunicação à base de operadores</t>
  </si>
  <si>
    <t xml:space="preserve">✅ 2 envios</t>
  </si>
  <si>
    <t xml:space="preserve">✅ 1 envio</t>
  </si>
  <si>
    <t xml:space="preserve">Newsletter para toda a lista de operadores</t>
  </si>
  <si>
    <t xml:space="preserve">🌍  Presença no dossiê internacional PT/EN/ES</t>
  </si>
  <si>
    <t xml:space="preserve">✅ 1 pág.</t>
  </si>
  <si>
    <t xml:space="preserve">✅ ½ pág.</t>
  </si>
  <si>
    <t xml:space="preserve">✅ Logo</t>
  </si>
  <si>
    <t xml:space="preserve">Dossiê enviado a 22 países</t>
  </si>
  <si>
    <t xml:space="preserve">RECEITAS DE PATROCÍNIO POR CENÁRIO</t>
  </si>
  <si>
    <t xml:space="preserve">Nível</t>
  </si>
  <si>
    <t xml:space="preserve">Valor Unit.</t>
  </si>
  <si>
    <t xml:space="preserve">Cenário A (Nº)</t>
  </si>
  <si>
    <t xml:space="preserve">Cenário A (€)</t>
  </si>
  <si>
    <t xml:space="preserve">Cenário B (Nº)</t>
  </si>
  <si>
    <t xml:space="preserve">Cenário B (€)</t>
  </si>
  <si>
    <t xml:space="preserve">Cenário C (Nº)</t>
  </si>
  <si>
    <t xml:space="preserve">Cenário C (€)</t>
  </si>
  <si>
    <t xml:space="preserve">🥇  Ouro</t>
  </si>
  <si>
    <t xml:space="preserve">🥈  Prata</t>
  </si>
  <si>
    <t xml:space="preserve">🥉  Bronze</t>
  </si>
  <si>
    <t xml:space="preserve">🎤  Naming</t>
  </si>
  <si>
    <t xml:space="preserve">TOTAL PATROCÍNIOS</t>
  </si>
  <si>
    <t xml:space="preserve">BERÇO DO MUNDO · GUIMARÃES 2025  —  PRESSUPOSTOS E METODOLOGIA</t>
  </si>
  <si>
    <t xml:space="preserve">PRESSUPOSTOS BASE DO MODELO FINANCEIRO</t>
  </si>
  <si>
    <t xml:space="preserve">Pressuposto</t>
  </si>
  <si>
    <t xml:space="preserve">Cenário Aplicável</t>
  </si>
  <si>
    <t xml:space="preserve">Fonte / Justificação</t>
  </si>
  <si>
    <t xml:space="preserve">Custo médio alojamento / noite (parceiro)</t>
  </si>
  <si>
    <t xml:space="preserve">€75–€90</t>
  </si>
  <si>
    <t xml:space="preserve">Todos</t>
  </si>
  <si>
    <t xml:space="preserve">Tarifa negociada — Pousada Mosteiro e hotéis parceiros</t>
  </si>
  <si>
    <t xml:space="preserve">Custo médio refeição por pessoa</t>
  </si>
  <si>
    <t xml:space="preserve">€22–€25</t>
  </si>
  <si>
    <t xml:space="preserve">Buffet com produtos locais — referência mercado Guimarães</t>
  </si>
  <si>
    <t xml:space="preserve">Custo médio transfer aeroporto / pessoa</t>
  </si>
  <si>
    <t xml:space="preserve">€30–€40</t>
  </si>
  <si>
    <t xml:space="preserve">Autocarro partilhado Porto–Guimarães (58 km)</t>
  </si>
  <si>
    <t xml:space="preserve">Custo guia bilingue / dia</t>
  </si>
  <si>
    <t xml:space="preserve">€400–€600</t>
  </si>
  <si>
    <t xml:space="preserve">Guias certificados — TPNP e Câmara Municipal</t>
  </si>
  <si>
    <t xml:space="preserve">Margem de imprevistos recomendada</t>
  </si>
  <si>
    <t xml:space="preserve">5%</t>
  </si>
  <si>
    <t xml:space="preserve">Norma da indústria para eventos de 1ª edição</t>
  </si>
  <si>
    <t xml:space="preserve">Taxa de conversão operador → acordo</t>
  </si>
  <si>
    <t xml:space="preserve">20–50%</t>
  </si>
  <si>
    <t xml:space="preserve">A/B/C</t>
  </si>
  <si>
    <t xml:space="preserve">Benchmarks: Girona Food Fest (28%), Wine Tourism Conf. Lisboa (42%)</t>
  </si>
  <si>
    <t xml:space="preserve">Multiplicador económico turismo</t>
  </si>
  <si>
    <t xml:space="preserve">2,5×</t>
  </si>
  <si>
    <t xml:space="preserve">Estudo Turismo de Portugal 2023 — impacto de eventos B2B</t>
  </si>
  <si>
    <t xml:space="preserve">Custo de produção audiovisual / dia</t>
  </si>
  <si>
    <t xml:space="preserve">€1.800–€3.200</t>
  </si>
  <si>
    <t xml:space="preserve">Orçamentos de mercado — empresas de produção do Minho</t>
  </si>
  <si>
    <t xml:space="preserve">Valor apoio público / espaços históricos</t>
  </si>
  <si>
    <t xml:space="preserve">€20.000–€30.000</t>
  </si>
  <si>
    <t xml:space="preserve">Valorização estimada cedência Castelo + Paço dos Duques</t>
  </si>
  <si>
    <t xml:space="preserve">Nº médio operadores / grupo famtrip</t>
  </si>
  <si>
    <t xml:space="preserve">12</t>
  </si>
  <si>
    <t xml:space="preserve">Capacidade máxima recomendada para experiência de qualidade</t>
  </si>
  <si>
    <t xml:space="preserve">Taxa de resposta a press trips</t>
  </si>
  <si>
    <t xml:space="preserve">80%</t>
  </si>
  <si>
    <t xml:space="preserve">Taxa de publicação efectiva estimada — eventos de destino</t>
  </si>
  <si>
    <t xml:space="preserve">Período de retorno dos acordos assinados</t>
  </si>
  <si>
    <t xml:space="preserve">6–12 meses</t>
  </si>
  <si>
    <t xml:space="preserve">Tempo médio de inclusão nos catálogos dos operadores</t>
  </si>
  <si>
    <t xml:space="preserve">Crescimento de visitantes por roteiro activo</t>
  </si>
  <si>
    <t xml:space="preserve">120 pax/ano</t>
  </si>
  <si>
    <t xml:space="preserve">12 pax × 10 grupos/ano × 1 operador — estimativa conservadora</t>
  </si>
  <si>
    <t xml:space="preserve">Duração média de permanência (Minho)</t>
  </si>
  <si>
    <t xml:space="preserve">4,5 noites</t>
  </si>
  <si>
    <t xml:space="preserve">INE / Turismo de Portugal — estatísticas Norte 2023</t>
  </si>
  <si>
    <t xml:space="preserve">Despesa média / turista / dia (segmento B2B)</t>
  </si>
  <si>
    <t xml:space="preserve">€180–€220</t>
  </si>
  <si>
    <t xml:space="preserve">Turismo de Portugal — segmento premium cultural/gastronomia</t>
  </si>
  <si>
    <t xml:space="preserve">ℹ️  LEGENDA DE CORES  |  Azul = Input editável pelo utilizador  |  Preto = Fórmula calculada  |  Verde = Link entre folhas  |  Amarelo = Pressuposto crítico a rever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</si>
</sst>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;\(#,##0\);\-"/>
    <numFmt numFmtId="166" formatCode="@"/>
    <numFmt numFmtId="167" formatCode="#,##0&quot; €&quot;;\(#,##0&quot; €)&quot;;\-"/>
    <numFmt numFmtId="168" formatCode="0.0%;\(0.0%\);\-"/>
  </numFmts>
  <fonts count="2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0D878"/>
      <name val="Arial"/>
      <family val="0"/>
      <charset val="1"/>
    </font>
    <font>
      <i val="true"/>
      <sz val="9"/>
      <color rgb="FFE8DDD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8"/>
      <color rgb="FFFFFFFF"/>
      <name val="Arial"/>
      <family val="0"/>
      <charset val="1"/>
    </font>
    <font>
      <sz val="9"/>
      <color rgb="FF1B3527"/>
      <name val="Arial"/>
      <family val="0"/>
      <charset val="1"/>
    </font>
    <font>
      <sz val="9"/>
      <color rgb="FF0000FF"/>
      <name val="Arial"/>
      <family val="0"/>
      <charset val="1"/>
    </font>
    <font>
      <sz val="9"/>
      <color rgb="FF000000"/>
      <name val="Arial"/>
      <family val="0"/>
      <charset val="1"/>
    </font>
    <font>
      <b val="true"/>
      <sz val="10"/>
      <color rgb="FF1B3527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9.5"/>
      <color rgb="FF1B3527"/>
      <name val="Arial"/>
      <family val="0"/>
      <charset val="1"/>
    </font>
    <font>
      <i val="true"/>
      <sz val="8"/>
      <color rgb="FF7A6E62"/>
      <name val="Arial"/>
      <family val="0"/>
      <charset val="1"/>
    </font>
    <font>
      <b val="true"/>
      <sz val="14"/>
      <color rgb="FFF0D878"/>
      <name val="Arial"/>
      <family val="0"/>
      <charset val="1"/>
    </font>
    <font>
      <sz val="9"/>
      <color rgb="FF0B0E09"/>
      <name val="Arial"/>
      <family val="0"/>
      <charset val="1"/>
    </font>
    <font>
      <sz val="8"/>
      <color rgb="FF7A6E62"/>
      <name val="Arial"/>
      <family val="0"/>
      <charset val="1"/>
    </font>
    <font>
      <b val="true"/>
      <sz val="9"/>
      <color rgb="FF0000FF"/>
      <name val="Arial"/>
      <family val="0"/>
      <charset val="1"/>
    </font>
    <font>
      <b val="true"/>
      <sz val="9"/>
      <color rgb="FF1B3527"/>
      <name val="Arial"/>
      <family val="0"/>
      <charset val="1"/>
    </font>
    <font>
      <b val="true"/>
      <sz val="9"/>
      <color rgb="FF000000"/>
      <name val="Arial"/>
      <family val="0"/>
      <charset val="1"/>
    </font>
  </fonts>
  <fills count="15">
    <fill>
      <patternFill patternType="none"/>
    </fill>
    <fill>
      <patternFill patternType="gray125"/>
    </fill>
    <fill>
      <patternFill patternType="solid">
        <fgColor rgb="FF1B3527"/>
        <bgColor rgb="FF003366"/>
      </patternFill>
    </fill>
    <fill>
      <patternFill patternType="solid">
        <fgColor rgb="FF2D5C42"/>
        <bgColor rgb="FF1B3527"/>
      </patternFill>
    </fill>
    <fill>
      <patternFill patternType="solid">
        <fgColor rgb="FFF2F2F2"/>
        <bgColor rgb="FFF5F5F5"/>
      </patternFill>
    </fill>
    <fill>
      <patternFill patternType="solid">
        <fgColor rgb="FF7A6E62"/>
        <bgColor rgb="FF666699"/>
      </patternFill>
    </fill>
    <fill>
      <patternFill patternType="solid">
        <fgColor rgb="FFC49A28"/>
        <bgColor rgb="FFDDB840"/>
      </patternFill>
    </fill>
    <fill>
      <patternFill patternType="solid">
        <fgColor rgb="FFDDB840"/>
        <bgColor rgb="FFC49A28"/>
      </patternFill>
    </fill>
    <fill>
      <patternFill patternType="solid">
        <fgColor rgb="FFFFFFFF"/>
        <bgColor rgb="FFFFF9E8"/>
      </patternFill>
    </fill>
    <fill>
      <patternFill patternType="solid">
        <fgColor rgb="FFF5EDE0"/>
        <bgColor rgb="FFF2F2F2"/>
      </patternFill>
    </fill>
    <fill>
      <patternFill patternType="solid">
        <fgColor rgb="FFF0D878"/>
        <bgColor rgb="FFE8DDD0"/>
      </patternFill>
    </fill>
    <fill>
      <patternFill patternType="solid">
        <fgColor rgb="FFE8DDD0"/>
        <bgColor rgb="FFF5EDE0"/>
      </patternFill>
    </fill>
    <fill>
      <patternFill patternType="solid">
        <fgColor rgb="FFFFF9E8"/>
        <bgColor rgb="FFF5F5F5"/>
      </patternFill>
    </fill>
    <fill>
      <patternFill patternType="solid">
        <fgColor rgb="FFF0F8F0"/>
        <bgColor rgb="FFF5F5F5"/>
      </patternFill>
    </fill>
    <fill>
      <patternFill patternType="solid">
        <fgColor rgb="FFF5F5F5"/>
        <bgColor rgb="FFF2F2F2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0B8B0"/>
      </left>
      <right style="thin">
        <color rgb="FFC0B8B0"/>
      </right>
      <top style="thin">
        <color rgb="FFC0B8B0"/>
      </top>
      <bottom style="thin">
        <color rgb="FFC0B8B0"/>
      </bottom>
      <diagonal/>
    </border>
    <border diagonalUp="false" diagonalDown="false">
      <left/>
      <right/>
      <top/>
      <bottom style="medium">
        <color rgb="FFC49A2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9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8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9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9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12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9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9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8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8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5" fillId="1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15" fillId="1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5" fillId="11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15" fillId="11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8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8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10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9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8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9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6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1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1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1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1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1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B8B0"/>
      <rgbColor rgb="FF7A6E62"/>
      <rgbColor rgb="FF9999FF"/>
      <rgbColor rgb="FF993366"/>
      <rgbColor rgb="FFFFF9E8"/>
      <rgbColor rgb="FFF0F8F0"/>
      <rgbColor rgb="FF660066"/>
      <rgbColor rgb="FFFF8080"/>
      <rgbColor rgb="FF0066CC"/>
      <rgbColor rgb="FFE8DDD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F5EDE0"/>
      <rgbColor rgb="FFF5F5F5"/>
      <rgbColor rgb="FF99CCFF"/>
      <rgbColor rgb="FFFF99CC"/>
      <rgbColor rgb="FFCC99FF"/>
      <rgbColor rgb="FFF0D878"/>
      <rgbColor rgb="FF3366FF"/>
      <rgbColor rgb="FF33CCCC"/>
      <rgbColor rgb="FF99CC00"/>
      <rgbColor rgb="FFDDB840"/>
      <rgbColor rgb="FFC49A28"/>
      <rgbColor rgb="FFFF6600"/>
      <rgbColor rgb="FF666699"/>
      <rgbColor rgb="FF969696"/>
      <rgbColor rgb="FF003366"/>
      <rgbColor rgb="FF339966"/>
      <rgbColor rgb="FF0B0E09"/>
      <rgbColor rgb="FF2D5C42"/>
      <rgbColor rgb="FF993300"/>
      <rgbColor rgb="FF993366"/>
      <rgbColor rgb="FF333399"/>
      <rgbColor rgb="FF1B352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5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4" min="2" style="0" width="16"/>
    <col collapsed="false" customWidth="true" hidden="false" outlineLevel="0" max="5" min="5" style="0" width="2"/>
    <col collapsed="false" customWidth="true" hidden="false" outlineLevel="0" max="6" min="6" style="0" width="28"/>
    <col collapsed="false" customWidth="true" hidden="false" outlineLevel="0" max="9" min="7" style="0" width="16"/>
  </cols>
  <sheetData>
    <row r="1" customFormat="false" ht="7.5" hidden="false" customHeight="true" outlineLevel="0" collapsed="false"/>
    <row r="2" customFormat="false" ht="36" hidden="false" customHeight="true" outlineLevel="0" collapsed="false">
      <c r="A2" s="1" t="s">
        <v>0</v>
      </c>
      <c r="B2" s="1"/>
      <c r="C2" s="1"/>
      <c r="D2" s="1"/>
      <c r="E2" s="1"/>
      <c r="F2" s="1"/>
      <c r="G2" s="1"/>
      <c r="H2" s="1"/>
      <c r="I2" s="1"/>
    </row>
    <row r="3" customFormat="false" ht="19.5" hidden="false" customHeight="true" outlineLevel="0" collapsed="false">
      <c r="A3" s="2" t="s">
        <v>1</v>
      </c>
      <c r="B3" s="2"/>
      <c r="C3" s="2"/>
      <c r="D3" s="2"/>
      <c r="E3" s="2"/>
      <c r="F3" s="2"/>
      <c r="G3" s="2"/>
      <c r="H3" s="2"/>
      <c r="I3" s="2"/>
    </row>
    <row r="4" customFormat="false" ht="13.5" hidden="false" customHeight="true" outlineLevel="0" collapsed="false"/>
    <row r="5" customFormat="false" ht="15" hidden="false" customHeight="false" outlineLevel="0" collapsed="false">
      <c r="A5" s="3"/>
      <c r="B5" s="3"/>
      <c r="C5" s="3"/>
      <c r="D5" s="3"/>
      <c r="E5" s="3"/>
      <c r="F5" s="3"/>
      <c r="G5" s="3"/>
      <c r="H5" s="3"/>
      <c r="I5" s="3"/>
    </row>
    <row r="6" customFormat="false" ht="21.75" hidden="false" customHeight="true" outlineLevel="0" collapsed="false">
      <c r="A6" s="4" t="s">
        <v>2</v>
      </c>
      <c r="B6" s="5" t="s">
        <v>3</v>
      </c>
      <c r="C6" s="6" t="s">
        <v>4</v>
      </c>
      <c r="D6" s="4" t="s">
        <v>5</v>
      </c>
    </row>
    <row r="7" customFormat="false" ht="18" hidden="false" customHeight="true" outlineLevel="0" collapsed="false">
      <c r="A7" s="7" t="s">
        <v>6</v>
      </c>
      <c r="B7" s="8" t="s">
        <v>7</v>
      </c>
      <c r="C7" s="8" t="s">
        <v>8</v>
      </c>
      <c r="D7" s="8" t="s">
        <v>9</v>
      </c>
    </row>
    <row r="8" customFormat="false" ht="15.75" hidden="false" customHeight="true" outlineLevel="0" collapsed="false">
      <c r="A8" s="9" t="s">
        <v>10</v>
      </c>
      <c r="B8" s="10" t="n">
        <v>80</v>
      </c>
      <c r="C8" s="10" t="n">
        <v>125</v>
      </c>
      <c r="D8" s="10" t="n">
        <v>160</v>
      </c>
    </row>
    <row r="9" customFormat="false" ht="15.75" hidden="false" customHeight="true" outlineLevel="0" collapsed="false">
      <c r="A9" s="11" t="s">
        <v>11</v>
      </c>
      <c r="B9" s="12" t="n">
        <v>12</v>
      </c>
      <c r="C9" s="12" t="n">
        <v>18</v>
      </c>
      <c r="D9" s="12" t="n">
        <v>22</v>
      </c>
    </row>
    <row r="10" customFormat="false" ht="15.75" hidden="false" customHeight="true" outlineLevel="0" collapsed="false">
      <c r="A10" s="9" t="s">
        <v>12</v>
      </c>
      <c r="B10" s="10" t="n">
        <v>5</v>
      </c>
      <c r="C10" s="10" t="n">
        <v>6</v>
      </c>
      <c r="D10" s="10" t="n">
        <v>8</v>
      </c>
    </row>
    <row r="11" customFormat="false" ht="15.75" hidden="false" customHeight="true" outlineLevel="0" collapsed="false">
      <c r="A11" s="11" t="s">
        <v>13</v>
      </c>
      <c r="B11" s="12" t="n">
        <v>4</v>
      </c>
      <c r="C11" s="12" t="n">
        <v>5</v>
      </c>
      <c r="D11" s="12" t="n">
        <v>5</v>
      </c>
    </row>
    <row r="12" customFormat="false" ht="15.75" hidden="false" customHeight="true" outlineLevel="0" collapsed="false">
      <c r="A12" s="9" t="s">
        <v>14</v>
      </c>
      <c r="B12" s="10" t="n">
        <v>20</v>
      </c>
      <c r="C12" s="10" t="n">
        <v>35</v>
      </c>
      <c r="D12" s="10" t="n">
        <v>50</v>
      </c>
    </row>
    <row r="13" customFormat="false" ht="15.75" hidden="false" customHeight="true" outlineLevel="0" collapsed="false">
      <c r="A13" s="11" t="s">
        <v>15</v>
      </c>
      <c r="B13" s="13"/>
      <c r="C13" s="13"/>
      <c r="D13" s="13"/>
    </row>
    <row r="14" customFormat="false" ht="15.75" hidden="false" customHeight="true" outlineLevel="0" collapsed="false">
      <c r="A14" s="14" t="s">
        <v>16</v>
      </c>
      <c r="B14" s="15" t="n">
        <v>195000</v>
      </c>
      <c r="C14" s="15" t="n">
        <v>345000</v>
      </c>
      <c r="D14" s="15" t="n">
        <v>590000</v>
      </c>
    </row>
    <row r="15" customFormat="false" ht="15.75" hidden="false" customHeight="true" outlineLevel="0" collapsed="false">
      <c r="A15" s="11" t="s">
        <v>17</v>
      </c>
      <c r="B15" s="16" t="n">
        <v>195000</v>
      </c>
      <c r="C15" s="16" t="n">
        <v>345000</v>
      </c>
      <c r="D15" s="16" t="n">
        <v>590000</v>
      </c>
    </row>
    <row r="16" customFormat="false" ht="15.75" hidden="false" customHeight="true" outlineLevel="0" collapsed="false">
      <c r="A16" s="9" t="s">
        <v>18</v>
      </c>
      <c r="B16" s="17" t="n">
        <v>185000</v>
      </c>
      <c r="C16" s="17" t="n">
        <v>330000</v>
      </c>
      <c r="D16" s="17" t="n">
        <v>565000</v>
      </c>
    </row>
    <row r="17" customFormat="false" ht="15.75" hidden="false" customHeight="true" outlineLevel="0" collapsed="false">
      <c r="A17" s="11" t="s">
        <v>19</v>
      </c>
      <c r="B17" s="16" t="n">
        <v>10000</v>
      </c>
      <c r="C17" s="16" t="n">
        <v>15000</v>
      </c>
      <c r="D17" s="16" t="n">
        <v>25000</v>
      </c>
    </row>
    <row r="18" customFormat="false" ht="15.75" hidden="false" customHeight="true" outlineLevel="0" collapsed="false">
      <c r="A18" s="9" t="s">
        <v>15</v>
      </c>
      <c r="B18" s="18"/>
      <c r="C18" s="18"/>
      <c r="D18" s="18"/>
    </row>
    <row r="19" customFormat="false" ht="15.75" hidden="false" customHeight="true" outlineLevel="0" collapsed="false">
      <c r="A19" s="11" t="s">
        <v>20</v>
      </c>
      <c r="B19" s="13" t="s">
        <v>21</v>
      </c>
      <c r="C19" s="13" t="s">
        <v>22</v>
      </c>
      <c r="D19" s="13" t="s">
        <v>23</v>
      </c>
    </row>
    <row r="20" customFormat="false" ht="15.75" hidden="false" customHeight="true" outlineLevel="0" collapsed="false">
      <c r="A20" s="9" t="s">
        <v>24</v>
      </c>
      <c r="B20" s="18" t="s">
        <v>25</v>
      </c>
      <c r="C20" s="18" t="s">
        <v>26</v>
      </c>
      <c r="D20" s="18" t="s">
        <v>27</v>
      </c>
    </row>
    <row r="21" customFormat="false" ht="15.75" hidden="false" customHeight="true" outlineLevel="0" collapsed="false">
      <c r="A21" s="11" t="s">
        <v>28</v>
      </c>
      <c r="B21" s="12" t="n">
        <v>15</v>
      </c>
      <c r="C21" s="12" t="n">
        <v>40</v>
      </c>
      <c r="D21" s="12" t="n">
        <v>80</v>
      </c>
    </row>
    <row r="22" customFormat="false" ht="15.75" hidden="false" customHeight="true" outlineLevel="0" collapsed="false">
      <c r="A22" s="9" t="s">
        <v>29</v>
      </c>
      <c r="B22" s="18" t="s">
        <v>30</v>
      </c>
      <c r="C22" s="18" t="s">
        <v>31</v>
      </c>
      <c r="D22" s="18" t="s">
        <v>32</v>
      </c>
    </row>
    <row r="23" customFormat="false" ht="7.5" hidden="false" customHeight="true" outlineLevel="0" collapsed="false"/>
    <row r="24" customFormat="false" ht="21.75" hidden="false" customHeight="true" outlineLevel="0" collapsed="false">
      <c r="A24" s="19" t="s">
        <v>33</v>
      </c>
      <c r="B24" s="19"/>
      <c r="C24" s="19"/>
      <c r="D24" s="19"/>
      <c r="E24" s="19"/>
      <c r="F24" s="19"/>
      <c r="G24" s="19"/>
      <c r="H24" s="19"/>
      <c r="I24" s="19"/>
    </row>
    <row r="25" customFormat="false" ht="18" hidden="false" customHeight="true" outlineLevel="0" collapsed="false">
      <c r="A25" s="20" t="s">
        <v>34</v>
      </c>
      <c r="B25" s="20" t="s">
        <v>35</v>
      </c>
      <c r="C25" s="20" t="s">
        <v>36</v>
      </c>
      <c r="D25" s="20" t="s">
        <v>37</v>
      </c>
    </row>
    <row r="26" customFormat="false" ht="15" hidden="false" customHeight="true" outlineLevel="0" collapsed="false">
      <c r="A26" s="21" t="s">
        <v>38</v>
      </c>
      <c r="B26" s="22" t="n">
        <v>70000</v>
      </c>
      <c r="C26" s="22" t="n">
        <v>100000</v>
      </c>
      <c r="D26" s="22" t="n">
        <v>150000</v>
      </c>
    </row>
    <row r="27" customFormat="false" ht="15" hidden="false" customHeight="true" outlineLevel="0" collapsed="false">
      <c r="A27" s="23" t="s">
        <v>39</v>
      </c>
      <c r="B27" s="24" t="n">
        <v>40000</v>
      </c>
      <c r="C27" s="24" t="n">
        <v>75000</v>
      </c>
      <c r="D27" s="24" t="n">
        <v>120000</v>
      </c>
    </row>
    <row r="28" customFormat="false" ht="15" hidden="false" customHeight="true" outlineLevel="0" collapsed="false">
      <c r="A28" s="21" t="s">
        <v>40</v>
      </c>
      <c r="B28" s="22" t="n">
        <v>20000</v>
      </c>
      <c r="C28" s="22" t="n">
        <v>45000</v>
      </c>
      <c r="D28" s="22" t="n">
        <v>80000</v>
      </c>
    </row>
    <row r="29" customFormat="false" ht="15" hidden="false" customHeight="true" outlineLevel="0" collapsed="false">
      <c r="A29" s="23" t="s">
        <v>41</v>
      </c>
      <c r="B29" s="24" t="n">
        <v>10000</v>
      </c>
      <c r="C29" s="24" t="n">
        <v>25000</v>
      </c>
      <c r="D29" s="24" t="n">
        <v>40000</v>
      </c>
    </row>
    <row r="30" customFormat="false" ht="15" hidden="false" customHeight="true" outlineLevel="0" collapsed="false">
      <c r="A30" s="21" t="s">
        <v>42</v>
      </c>
      <c r="B30" s="22" t="n">
        <v>35000</v>
      </c>
      <c r="C30" s="22" t="n">
        <v>65000</v>
      </c>
      <c r="D30" s="22" t="n">
        <v>120000</v>
      </c>
    </row>
    <row r="31" customFormat="false" ht="15" hidden="false" customHeight="true" outlineLevel="0" collapsed="false">
      <c r="A31" s="23" t="s">
        <v>43</v>
      </c>
      <c r="B31" s="24" t="n">
        <v>8000</v>
      </c>
      <c r="C31" s="24" t="n">
        <v>20000</v>
      </c>
      <c r="D31" s="24" t="n">
        <v>45000</v>
      </c>
    </row>
    <row r="32" customFormat="false" ht="15" hidden="false" customHeight="true" outlineLevel="0" collapsed="false">
      <c r="A32" s="21" t="s">
        <v>44</v>
      </c>
      <c r="B32" s="22" t="n">
        <v>6000</v>
      </c>
      <c r="C32" s="22" t="n">
        <v>10000</v>
      </c>
      <c r="D32" s="22" t="n">
        <v>20000</v>
      </c>
    </row>
    <row r="33" customFormat="false" ht="15" hidden="false" customHeight="true" outlineLevel="0" collapsed="false">
      <c r="A33" s="23" t="s">
        <v>45</v>
      </c>
      <c r="B33" s="24" t="n">
        <v>6000</v>
      </c>
      <c r="C33" s="24" t="n">
        <v>5000</v>
      </c>
      <c r="D33" s="24" t="n">
        <v>15000</v>
      </c>
    </row>
    <row r="34" customFormat="false" ht="15.75" hidden="false" customHeight="true" outlineLevel="0" collapsed="false">
      <c r="A34" s="25" t="s">
        <v>46</v>
      </c>
      <c r="B34" s="26" t="n">
        <v>195000</v>
      </c>
      <c r="C34" s="26" t="n">
        <v>345000</v>
      </c>
      <c r="D34" s="26" t="n">
        <v>590000</v>
      </c>
    </row>
    <row r="36" customFormat="false" ht="21.75" hidden="false" customHeight="true" outlineLevel="0" collapsed="false">
      <c r="A36" s="19" t="s">
        <v>47</v>
      </c>
      <c r="B36" s="19"/>
      <c r="C36" s="19"/>
      <c r="D36" s="19"/>
      <c r="E36" s="19"/>
      <c r="F36" s="19"/>
      <c r="G36" s="19"/>
      <c r="H36" s="19"/>
      <c r="I36" s="19"/>
    </row>
    <row r="37" customFormat="false" ht="18" hidden="false" customHeight="true" outlineLevel="0" collapsed="false">
      <c r="A37" s="20" t="s">
        <v>48</v>
      </c>
      <c r="B37" s="20" t="s">
        <v>35</v>
      </c>
      <c r="C37" s="20" t="s">
        <v>36</v>
      </c>
      <c r="D37" s="20" t="s">
        <v>37</v>
      </c>
    </row>
    <row r="38" customFormat="false" ht="15" hidden="false" customHeight="true" outlineLevel="0" collapsed="false">
      <c r="A38" s="21" t="s">
        <v>49</v>
      </c>
      <c r="B38" s="22" t="n">
        <v>35000</v>
      </c>
      <c r="C38" s="22" t="n">
        <v>65000</v>
      </c>
      <c r="D38" s="22" t="n">
        <v>110000</v>
      </c>
    </row>
    <row r="39" customFormat="false" ht="15" hidden="false" customHeight="true" outlineLevel="0" collapsed="false">
      <c r="A39" s="23" t="s">
        <v>50</v>
      </c>
      <c r="B39" s="24" t="n">
        <v>30000</v>
      </c>
      <c r="C39" s="24" t="n">
        <v>55000</v>
      </c>
      <c r="D39" s="24" t="n">
        <v>95000</v>
      </c>
    </row>
    <row r="40" customFormat="false" ht="15" hidden="false" customHeight="true" outlineLevel="0" collapsed="false">
      <c r="A40" s="21" t="s">
        <v>51</v>
      </c>
      <c r="B40" s="22" t="n">
        <v>20000</v>
      </c>
      <c r="C40" s="22" t="n">
        <v>38000</v>
      </c>
      <c r="D40" s="22" t="n">
        <v>65000</v>
      </c>
    </row>
    <row r="41" customFormat="false" ht="15" hidden="false" customHeight="true" outlineLevel="0" collapsed="false">
      <c r="A41" s="23" t="s">
        <v>52</v>
      </c>
      <c r="B41" s="24" t="n">
        <v>18000</v>
      </c>
      <c r="C41" s="24" t="n">
        <v>35000</v>
      </c>
      <c r="D41" s="24" t="n">
        <v>70000</v>
      </c>
    </row>
    <row r="42" customFormat="false" ht="15" hidden="false" customHeight="true" outlineLevel="0" collapsed="false">
      <c r="A42" s="21" t="s">
        <v>53</v>
      </c>
      <c r="B42" s="22" t="n">
        <v>22000</v>
      </c>
      <c r="C42" s="22" t="n">
        <v>40000</v>
      </c>
      <c r="D42" s="22" t="n">
        <v>75000</v>
      </c>
    </row>
    <row r="43" customFormat="false" ht="15" hidden="false" customHeight="true" outlineLevel="0" collapsed="false">
      <c r="A43" s="23" t="s">
        <v>54</v>
      </c>
      <c r="B43" s="24" t="n">
        <v>12000</v>
      </c>
      <c r="C43" s="24" t="n">
        <v>22000</v>
      </c>
      <c r="D43" s="24" t="n">
        <v>40000</v>
      </c>
    </row>
    <row r="44" customFormat="false" ht="15" hidden="false" customHeight="true" outlineLevel="0" collapsed="false">
      <c r="A44" s="21" t="s">
        <v>55</v>
      </c>
      <c r="B44" s="22" t="n">
        <v>25000</v>
      </c>
      <c r="C44" s="22" t="n">
        <v>45000</v>
      </c>
      <c r="D44" s="22" t="n">
        <v>70000</v>
      </c>
    </row>
    <row r="45" customFormat="false" ht="15" hidden="false" customHeight="true" outlineLevel="0" collapsed="false">
      <c r="A45" s="23" t="s">
        <v>56</v>
      </c>
      <c r="B45" s="24" t="n">
        <v>8000</v>
      </c>
      <c r="C45" s="24" t="n">
        <v>15000</v>
      </c>
      <c r="D45" s="24" t="n">
        <v>25000</v>
      </c>
    </row>
    <row r="46" customFormat="false" ht="15" hidden="false" customHeight="true" outlineLevel="0" collapsed="false">
      <c r="A46" s="21" t="s">
        <v>57</v>
      </c>
      <c r="B46" s="22" t="n">
        <v>9250</v>
      </c>
      <c r="C46" s="22" t="n">
        <v>16500</v>
      </c>
      <c r="D46" s="22" t="n">
        <v>28250</v>
      </c>
    </row>
    <row r="47" customFormat="false" ht="15" hidden="false" customHeight="true" outlineLevel="0" collapsed="false">
      <c r="A47" s="23" t="s">
        <v>58</v>
      </c>
      <c r="B47" s="24" t="n">
        <v>5750</v>
      </c>
      <c r="C47" s="24" t="n">
        <v>9500</v>
      </c>
      <c r="D47" s="24" t="n">
        <v>16750</v>
      </c>
    </row>
    <row r="48" customFormat="false" ht="15.75" hidden="false" customHeight="true" outlineLevel="0" collapsed="false">
      <c r="A48" s="27" t="s">
        <v>59</v>
      </c>
      <c r="B48" s="28" t="n">
        <v>185000</v>
      </c>
      <c r="C48" s="28" t="n">
        <v>341000</v>
      </c>
      <c r="D48" s="28" t="n">
        <v>595000</v>
      </c>
    </row>
    <row r="49" customFormat="false" ht="15.75" hidden="false" customHeight="true" outlineLevel="0" collapsed="false">
      <c r="A49" s="25" t="s">
        <v>60</v>
      </c>
      <c r="B49" s="26" t="n">
        <v>10000</v>
      </c>
      <c r="C49" s="26" t="n">
        <v>4000</v>
      </c>
      <c r="D49" s="26" t="n">
        <v>-5000</v>
      </c>
    </row>
    <row r="51" customFormat="false" ht="30" hidden="false" customHeight="true" outlineLevel="0" collapsed="false">
      <c r="A51" s="29" t="s">
        <v>61</v>
      </c>
      <c r="B51" s="29"/>
      <c r="C51" s="29"/>
      <c r="D51" s="29"/>
      <c r="E51" s="29"/>
      <c r="F51" s="29"/>
      <c r="G51" s="29"/>
      <c r="H51" s="29"/>
      <c r="I51" s="29"/>
    </row>
  </sheetData>
  <mergeCells count="5">
    <mergeCell ref="A2:I2"/>
    <mergeCell ref="A3:I3"/>
    <mergeCell ref="A24:I24"/>
    <mergeCell ref="A36:I36"/>
    <mergeCell ref="A51:I5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DDB840"/>
    <pageSetUpPr fitToPage="false"/>
  </sheetPr>
  <dimension ref="A1:L9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2"/>
    <col collapsed="false" customWidth="true" hidden="false" outlineLevel="0" max="7" min="2" style="0" width="14"/>
  </cols>
  <sheetData>
    <row r="1" customFormat="false" ht="7.5" hidden="false" customHeight="true" outlineLevel="0" collapsed="false"/>
    <row r="2" customFormat="false" ht="33.75" hidden="false" customHeight="true" outlineLevel="0" collapsed="false">
      <c r="A2" s="30" t="s">
        <v>62</v>
      </c>
      <c r="B2" s="30"/>
      <c r="C2" s="30"/>
      <c r="D2" s="30"/>
      <c r="E2" s="30"/>
      <c r="F2" s="30"/>
      <c r="G2" s="30"/>
    </row>
    <row r="3" customFormat="false" ht="18" hidden="false" customHeight="true" outlineLevel="0" collapsed="false">
      <c r="A3" s="2" t="s">
        <v>63</v>
      </c>
      <c r="B3" s="2"/>
      <c r="C3" s="2"/>
      <c r="D3" s="2"/>
      <c r="E3" s="2"/>
      <c r="F3" s="2"/>
      <c r="G3" s="2"/>
    </row>
    <row r="5" customFormat="false" ht="21.75" hidden="false" customHeight="true" outlineLevel="0" collapsed="false">
      <c r="A5" s="19" t="s">
        <v>64</v>
      </c>
      <c r="B5" s="19"/>
      <c r="C5" s="19"/>
      <c r="D5" s="19"/>
      <c r="E5" s="19"/>
      <c r="F5" s="19"/>
      <c r="G5" s="19"/>
    </row>
    <row r="6" customFormat="false" ht="18" hidden="false" customHeight="true" outlineLevel="0" collapsed="false">
      <c r="A6" s="20" t="s">
        <v>65</v>
      </c>
      <c r="B6" s="20" t="s">
        <v>66</v>
      </c>
    </row>
    <row r="7" customFormat="false" ht="15" hidden="false" customHeight="true" outlineLevel="0" collapsed="false">
      <c r="A7" s="31" t="s">
        <v>10</v>
      </c>
      <c r="B7" s="32" t="n">
        <v>80</v>
      </c>
      <c r="C7" s="33"/>
      <c r="D7" s="33"/>
      <c r="E7" s="33"/>
      <c r="F7" s="33"/>
      <c r="G7" s="33"/>
    </row>
    <row r="8" customFormat="false" ht="15" hidden="false" customHeight="true" outlineLevel="0" collapsed="false">
      <c r="A8" s="31" t="s">
        <v>11</v>
      </c>
      <c r="B8" s="32" t="n">
        <v>12</v>
      </c>
      <c r="C8" s="33"/>
      <c r="D8" s="33"/>
      <c r="E8" s="33"/>
      <c r="F8" s="33"/>
      <c r="G8" s="33"/>
    </row>
    <row r="9" customFormat="false" ht="15" hidden="false" customHeight="true" outlineLevel="0" collapsed="false">
      <c r="A9" s="31" t="s">
        <v>12</v>
      </c>
      <c r="B9" s="32" t="n">
        <v>5</v>
      </c>
      <c r="C9" s="33"/>
      <c r="D9" s="33"/>
      <c r="E9" s="33"/>
      <c r="F9" s="33"/>
      <c r="G9" s="33"/>
    </row>
    <row r="10" customFormat="false" ht="15" hidden="false" customHeight="true" outlineLevel="0" collapsed="false">
      <c r="A10" s="31" t="s">
        <v>13</v>
      </c>
      <c r="B10" s="32" t="n">
        <v>4</v>
      </c>
      <c r="C10" s="33"/>
      <c r="D10" s="33"/>
      <c r="E10" s="33"/>
      <c r="F10" s="33"/>
      <c r="G10" s="33"/>
    </row>
    <row r="11" customFormat="false" ht="15" hidden="false" customHeight="true" outlineLevel="0" collapsed="false">
      <c r="A11" s="31" t="s">
        <v>67</v>
      </c>
      <c r="B11" s="34" t="n">
        <f aca="false">185000/80</f>
        <v>2312.5</v>
      </c>
      <c r="C11" s="33"/>
      <c r="D11" s="33"/>
      <c r="E11" s="33"/>
      <c r="F11" s="33"/>
      <c r="G11" s="33"/>
    </row>
    <row r="13" customFormat="false" ht="21.75" hidden="false" customHeight="true" outlineLevel="0" collapsed="false">
      <c r="A13" s="19" t="s">
        <v>68</v>
      </c>
      <c r="B13" s="19"/>
      <c r="C13" s="19"/>
      <c r="D13" s="19"/>
      <c r="E13" s="19"/>
      <c r="F13" s="19"/>
      <c r="G13" s="19"/>
    </row>
    <row r="14" customFormat="false" ht="18" hidden="false" customHeight="true" outlineLevel="0" collapsed="false">
      <c r="A14" s="20" t="s">
        <v>69</v>
      </c>
      <c r="B14" s="20" t="s">
        <v>70</v>
      </c>
      <c r="C14" s="20" t="s">
        <v>71</v>
      </c>
      <c r="D14" s="20" t="s">
        <v>72</v>
      </c>
      <c r="E14" s="20"/>
    </row>
    <row r="15" customFormat="false" ht="15" hidden="false" customHeight="true" outlineLevel="0" collapsed="false">
      <c r="A15" s="35" t="s">
        <v>73</v>
      </c>
      <c r="B15" s="34" t="n">
        <v>40000</v>
      </c>
      <c r="C15" s="36" t="n">
        <f aca="false">B15/145000</f>
        <v>0.275862068965517</v>
      </c>
      <c r="D15" s="37" t="s">
        <v>74</v>
      </c>
      <c r="E15" s="38"/>
      <c r="F15" s="38"/>
      <c r="G15" s="38"/>
    </row>
    <row r="16" customFormat="false" ht="15" hidden="false" customHeight="true" outlineLevel="0" collapsed="false">
      <c r="A16" s="39" t="s">
        <v>75</v>
      </c>
      <c r="B16" s="34" t="n">
        <v>30000</v>
      </c>
      <c r="C16" s="36" t="n">
        <f aca="false">B16/145000</f>
        <v>0.206896551724138</v>
      </c>
      <c r="D16" s="40" t="s">
        <v>76</v>
      </c>
      <c r="E16" s="33"/>
      <c r="F16" s="33"/>
      <c r="G16" s="33"/>
    </row>
    <row r="17" customFormat="false" ht="15" hidden="false" customHeight="true" outlineLevel="0" collapsed="false">
      <c r="A17" s="35" t="s">
        <v>77</v>
      </c>
      <c r="B17" s="34" t="n">
        <v>20000</v>
      </c>
      <c r="C17" s="36" t="n">
        <f aca="false">B17/145000</f>
        <v>0.137931034482759</v>
      </c>
      <c r="D17" s="37" t="s">
        <v>78</v>
      </c>
      <c r="E17" s="38"/>
      <c r="F17" s="38"/>
      <c r="G17" s="38"/>
    </row>
    <row r="18" customFormat="false" ht="15" hidden="false" customHeight="true" outlineLevel="0" collapsed="false">
      <c r="A18" s="39" t="s">
        <v>79</v>
      </c>
      <c r="B18" s="34" t="n">
        <v>10000</v>
      </c>
      <c r="C18" s="36" t="n">
        <f aca="false">B18/145000</f>
        <v>0.0689655172413793</v>
      </c>
      <c r="D18" s="40" t="s">
        <v>80</v>
      </c>
      <c r="E18" s="33"/>
      <c r="F18" s="33"/>
      <c r="G18" s="33"/>
    </row>
    <row r="19" customFormat="false" ht="15" hidden="false" customHeight="true" outlineLevel="0" collapsed="false">
      <c r="A19" s="35" t="s">
        <v>81</v>
      </c>
      <c r="B19" s="34" t="n">
        <v>28000</v>
      </c>
      <c r="C19" s="36" t="n">
        <f aca="false">B19/145000</f>
        <v>0.193103448275862</v>
      </c>
      <c r="D19" s="37" t="s">
        <v>82</v>
      </c>
      <c r="E19" s="38"/>
      <c r="F19" s="38"/>
      <c r="G19" s="38"/>
    </row>
    <row r="20" customFormat="false" ht="15" hidden="false" customHeight="true" outlineLevel="0" collapsed="false">
      <c r="A20" s="39" t="s">
        <v>83</v>
      </c>
      <c r="B20" s="34" t="n">
        <v>5000</v>
      </c>
      <c r="C20" s="36" t="n">
        <f aca="false">B20/145000</f>
        <v>0.0344827586206897</v>
      </c>
      <c r="D20" s="40" t="s">
        <v>84</v>
      </c>
      <c r="E20" s="33"/>
      <c r="F20" s="33"/>
      <c r="G20" s="33"/>
    </row>
    <row r="21" customFormat="false" ht="15" hidden="false" customHeight="true" outlineLevel="0" collapsed="false">
      <c r="A21" s="35" t="s">
        <v>85</v>
      </c>
      <c r="B21" s="34" t="n">
        <v>6000</v>
      </c>
      <c r="C21" s="36" t="n">
        <f aca="false">B21/145000</f>
        <v>0.0413793103448276</v>
      </c>
      <c r="D21" s="37" t="s">
        <v>86</v>
      </c>
      <c r="E21" s="38"/>
      <c r="F21" s="38"/>
      <c r="G21" s="38"/>
    </row>
    <row r="22" customFormat="false" ht="15" hidden="false" customHeight="true" outlineLevel="0" collapsed="false">
      <c r="A22" s="39" t="s">
        <v>87</v>
      </c>
      <c r="B22" s="34" t="n">
        <v>6000</v>
      </c>
      <c r="C22" s="36" t="n">
        <f aca="false">B22/145000</f>
        <v>0.0413793103448276</v>
      </c>
      <c r="D22" s="40" t="s">
        <v>88</v>
      </c>
      <c r="E22" s="33"/>
      <c r="F22" s="33"/>
      <c r="G22" s="33"/>
    </row>
    <row r="23" customFormat="false" ht="15.75" hidden="false" customHeight="true" outlineLevel="0" collapsed="false">
      <c r="A23" s="25" t="s">
        <v>46</v>
      </c>
      <c r="B23" s="26" t="n">
        <f aca="false">SUM(B15:B22)</f>
        <v>145000</v>
      </c>
      <c r="C23" s="26" t="n">
        <f aca="false">100%</f>
        <v>1</v>
      </c>
    </row>
    <row r="25" customFormat="false" ht="21.75" hidden="false" customHeight="true" outlineLevel="0" collapsed="false">
      <c r="A25" s="19" t="s">
        <v>89</v>
      </c>
      <c r="B25" s="19"/>
      <c r="C25" s="19"/>
      <c r="D25" s="19"/>
      <c r="E25" s="19"/>
      <c r="F25" s="19"/>
      <c r="G25" s="19"/>
    </row>
    <row r="26" customFormat="false" ht="18" hidden="false" customHeight="true" outlineLevel="0" collapsed="false">
      <c r="A26" s="20" t="s">
        <v>90</v>
      </c>
      <c r="B26" s="20" t="s">
        <v>70</v>
      </c>
      <c r="C26" s="20" t="s">
        <v>71</v>
      </c>
      <c r="D26" s="20" t="s">
        <v>91</v>
      </c>
    </row>
    <row r="27" customFormat="false" ht="15.75" hidden="false" customHeight="true" outlineLevel="0" collapsed="false">
      <c r="A27" s="41" t="s">
        <v>92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</row>
    <row r="28" customFormat="false" ht="15" hidden="false" customHeight="true" outlineLevel="0" collapsed="false">
      <c r="A28" s="31" t="s">
        <v>93</v>
      </c>
      <c r="B28" s="34" t="n">
        <v>8000</v>
      </c>
      <c r="C28" s="36" t="n">
        <f aca="false">B28/185000</f>
        <v>0.0432432432432432</v>
      </c>
      <c r="D28" s="42" t="s">
        <v>94</v>
      </c>
      <c r="E28" s="43"/>
      <c r="F28" s="43"/>
      <c r="G28" s="43"/>
    </row>
    <row r="29" customFormat="false" ht="15" hidden="false" customHeight="true" outlineLevel="0" collapsed="false">
      <c r="A29" s="31" t="s">
        <v>95</v>
      </c>
      <c r="B29" s="34" t="n">
        <v>4000</v>
      </c>
      <c r="C29" s="36" t="n">
        <f aca="false">B29/185000</f>
        <v>0.0216216216216216</v>
      </c>
      <c r="D29" s="42" t="s">
        <v>96</v>
      </c>
      <c r="E29" s="43"/>
      <c r="F29" s="43"/>
      <c r="G29" s="43"/>
    </row>
    <row r="30" customFormat="false" ht="15" hidden="false" customHeight="true" outlineLevel="0" collapsed="false">
      <c r="A30" s="31" t="s">
        <v>97</v>
      </c>
      <c r="B30" s="34" t="n">
        <v>5000</v>
      </c>
      <c r="C30" s="36" t="n">
        <f aca="false">B30/185000</f>
        <v>0.027027027027027</v>
      </c>
      <c r="D30" s="42" t="s">
        <v>98</v>
      </c>
      <c r="E30" s="43"/>
      <c r="F30" s="43"/>
      <c r="G30" s="43"/>
    </row>
    <row r="31" customFormat="false" ht="15" hidden="false" customHeight="true" outlineLevel="0" collapsed="false">
      <c r="A31" s="31" t="s">
        <v>99</v>
      </c>
      <c r="B31" s="34" t="n">
        <v>5000</v>
      </c>
      <c r="C31" s="36" t="n">
        <f aca="false">B31/185000</f>
        <v>0.027027027027027</v>
      </c>
      <c r="D31" s="42" t="s">
        <v>100</v>
      </c>
      <c r="E31" s="43"/>
      <c r="F31" s="43"/>
      <c r="G31" s="43"/>
    </row>
    <row r="32" customFormat="false" ht="15" hidden="false" customHeight="true" outlineLevel="0" collapsed="false">
      <c r="A32" s="31" t="s">
        <v>101</v>
      </c>
      <c r="B32" s="34" t="n">
        <v>3000</v>
      </c>
      <c r="C32" s="36" t="n">
        <f aca="false">B32/185000</f>
        <v>0.0162162162162162</v>
      </c>
      <c r="D32" s="42" t="s">
        <v>102</v>
      </c>
      <c r="E32" s="43"/>
      <c r="F32" s="43"/>
      <c r="G32" s="43"/>
    </row>
    <row r="33" customFormat="false" ht="15" hidden="false" customHeight="true" outlineLevel="0" collapsed="false">
      <c r="A33" s="31" t="s">
        <v>103</v>
      </c>
      <c r="B33" s="34" t="n">
        <v>2000</v>
      </c>
      <c r="C33" s="36" t="n">
        <f aca="false">B33/185000</f>
        <v>0.0108108108108108</v>
      </c>
      <c r="D33" s="42" t="s">
        <v>104</v>
      </c>
      <c r="E33" s="43"/>
      <c r="F33" s="43"/>
      <c r="G33" s="43"/>
    </row>
    <row r="34" customFormat="false" ht="15.75" hidden="false" customHeight="true" outlineLevel="0" collapsed="false">
      <c r="A34" s="41" t="s">
        <v>105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</row>
    <row r="35" customFormat="false" ht="15" hidden="false" customHeight="true" outlineLevel="0" collapsed="false">
      <c r="A35" s="31" t="s">
        <v>106</v>
      </c>
      <c r="B35" s="34" t="n">
        <v>4800</v>
      </c>
      <c r="C35" s="36" t="n">
        <f aca="false">B35/185000</f>
        <v>0.0259459459459459</v>
      </c>
      <c r="D35" s="42" t="s">
        <v>107</v>
      </c>
      <c r="E35" s="43"/>
      <c r="F35" s="43"/>
      <c r="G35" s="43"/>
    </row>
    <row r="36" customFormat="false" ht="15" hidden="false" customHeight="true" outlineLevel="0" collapsed="false">
      <c r="A36" s="31" t="s">
        <v>108</v>
      </c>
      <c r="B36" s="34" t="n">
        <v>6400</v>
      </c>
      <c r="C36" s="36" t="n">
        <f aca="false">B36/185000</f>
        <v>0.0345945945945946</v>
      </c>
      <c r="D36" s="42" t="s">
        <v>109</v>
      </c>
      <c r="E36" s="43"/>
      <c r="F36" s="43"/>
      <c r="G36" s="43"/>
    </row>
    <row r="37" customFormat="false" ht="15" hidden="false" customHeight="true" outlineLevel="0" collapsed="false">
      <c r="A37" s="31" t="s">
        <v>110</v>
      </c>
      <c r="B37" s="34" t="n">
        <v>5120</v>
      </c>
      <c r="C37" s="36" t="n">
        <f aca="false">B37/185000</f>
        <v>0.0276756756756757</v>
      </c>
      <c r="D37" s="42" t="s">
        <v>111</v>
      </c>
      <c r="E37" s="43"/>
      <c r="F37" s="43"/>
      <c r="G37" s="43"/>
    </row>
    <row r="38" customFormat="false" ht="15" hidden="false" customHeight="true" outlineLevel="0" collapsed="false">
      <c r="A38" s="31" t="s">
        <v>112</v>
      </c>
      <c r="B38" s="34" t="n">
        <v>2800</v>
      </c>
      <c r="C38" s="36" t="n">
        <f aca="false">B38/185000</f>
        <v>0.0151351351351351</v>
      </c>
      <c r="D38" s="42" t="s">
        <v>113</v>
      </c>
      <c r="E38" s="43"/>
      <c r="F38" s="43"/>
      <c r="G38" s="43"/>
    </row>
    <row r="39" customFormat="false" ht="15" hidden="false" customHeight="true" outlineLevel="0" collapsed="false">
      <c r="A39" s="31" t="s">
        <v>114</v>
      </c>
      <c r="B39" s="34" t="n">
        <v>3000</v>
      </c>
      <c r="C39" s="36" t="n">
        <f aca="false">B39/185000</f>
        <v>0.0162162162162162</v>
      </c>
      <c r="D39" s="42" t="s">
        <v>115</v>
      </c>
      <c r="E39" s="43"/>
      <c r="F39" s="43"/>
      <c r="G39" s="43"/>
    </row>
    <row r="40" customFormat="false" ht="15" hidden="false" customHeight="true" outlineLevel="0" collapsed="false">
      <c r="A40" s="31" t="s">
        <v>116</v>
      </c>
      <c r="B40" s="34" t="n">
        <v>1880</v>
      </c>
      <c r="C40" s="36" t="n">
        <f aca="false">B40/185000</f>
        <v>0.0101621621621622</v>
      </c>
      <c r="D40" s="42" t="s">
        <v>117</v>
      </c>
      <c r="E40" s="43"/>
      <c r="F40" s="43"/>
      <c r="G40" s="43"/>
    </row>
    <row r="41" customFormat="false" ht="15.75" hidden="false" customHeight="true" outlineLevel="0" collapsed="false">
      <c r="A41" s="41" t="s">
        <v>118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</row>
    <row r="42" customFormat="false" ht="15" hidden="false" customHeight="true" outlineLevel="0" collapsed="false">
      <c r="A42" s="31" t="s">
        <v>119</v>
      </c>
      <c r="B42" s="34" t="n">
        <v>5000</v>
      </c>
      <c r="C42" s="36" t="n">
        <f aca="false">B42/185000</f>
        <v>0.027027027027027</v>
      </c>
      <c r="D42" s="42" t="s">
        <v>120</v>
      </c>
      <c r="E42" s="43"/>
      <c r="F42" s="43"/>
      <c r="G42" s="43"/>
    </row>
    <row r="43" customFormat="false" ht="15" hidden="false" customHeight="true" outlineLevel="0" collapsed="false">
      <c r="A43" s="31" t="s">
        <v>121</v>
      </c>
      <c r="B43" s="34" t="n">
        <v>6000</v>
      </c>
      <c r="C43" s="36" t="n">
        <f aca="false">B43/185000</f>
        <v>0.0324324324324324</v>
      </c>
      <c r="D43" s="42" t="s">
        <v>122</v>
      </c>
      <c r="E43" s="43"/>
      <c r="F43" s="43"/>
      <c r="G43" s="43"/>
    </row>
    <row r="44" customFormat="false" ht="15" hidden="false" customHeight="true" outlineLevel="0" collapsed="false">
      <c r="A44" s="31" t="s">
        <v>123</v>
      </c>
      <c r="B44" s="34" t="n">
        <v>3000</v>
      </c>
      <c r="C44" s="36" t="n">
        <f aca="false">B44/185000</f>
        <v>0.0162162162162162</v>
      </c>
      <c r="D44" s="42" t="s">
        <v>124</v>
      </c>
      <c r="E44" s="43"/>
      <c r="F44" s="43"/>
      <c r="G44" s="43"/>
    </row>
    <row r="45" customFormat="false" ht="15" hidden="false" customHeight="true" outlineLevel="0" collapsed="false">
      <c r="A45" s="31" t="s">
        <v>125</v>
      </c>
      <c r="B45" s="34" t="n">
        <v>2000</v>
      </c>
      <c r="C45" s="36" t="n">
        <f aca="false">B45/185000</f>
        <v>0.0108108108108108</v>
      </c>
      <c r="D45" s="42" t="s">
        <v>126</v>
      </c>
      <c r="E45" s="43"/>
      <c r="F45" s="43"/>
      <c r="G45" s="43"/>
    </row>
    <row r="46" customFormat="false" ht="15" hidden="false" customHeight="true" outlineLevel="0" collapsed="false">
      <c r="A46" s="31" t="s">
        <v>127</v>
      </c>
      <c r="B46" s="34" t="n">
        <v>2000</v>
      </c>
      <c r="C46" s="36" t="n">
        <f aca="false">B46/185000</f>
        <v>0.0108108108108108</v>
      </c>
      <c r="D46" s="42" t="s">
        <v>128</v>
      </c>
      <c r="E46" s="43"/>
      <c r="F46" s="43"/>
      <c r="G46" s="43"/>
    </row>
    <row r="47" customFormat="false" ht="15.75" hidden="false" customHeight="true" outlineLevel="0" collapsed="false">
      <c r="A47" s="41" t="s">
        <v>129</v>
      </c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</row>
    <row r="48" customFormat="false" ht="15" hidden="false" customHeight="true" outlineLevel="0" collapsed="false">
      <c r="A48" s="31" t="s">
        <v>130</v>
      </c>
      <c r="B48" s="34" t="n">
        <v>5000</v>
      </c>
      <c r="C48" s="36" t="n">
        <f aca="false">B48/185000</f>
        <v>0.027027027027027</v>
      </c>
      <c r="D48" s="42" t="s">
        <v>131</v>
      </c>
      <c r="E48" s="43"/>
      <c r="F48" s="43"/>
      <c r="G48" s="43"/>
    </row>
    <row r="49" customFormat="false" ht="15" hidden="false" customHeight="true" outlineLevel="0" collapsed="false">
      <c r="A49" s="31" t="s">
        <v>132</v>
      </c>
      <c r="B49" s="34" t="n">
        <v>6000</v>
      </c>
      <c r="C49" s="36" t="n">
        <f aca="false">B49/185000</f>
        <v>0.0324324324324324</v>
      </c>
      <c r="D49" s="42" t="s">
        <v>133</v>
      </c>
      <c r="E49" s="43"/>
      <c r="F49" s="43"/>
      <c r="G49" s="43"/>
    </row>
    <row r="50" customFormat="false" ht="15" hidden="false" customHeight="true" outlineLevel="0" collapsed="false">
      <c r="A50" s="31" t="s">
        <v>134</v>
      </c>
      <c r="B50" s="34" t="n">
        <v>1500</v>
      </c>
      <c r="C50" s="36" t="n">
        <f aca="false">B50/185000</f>
        <v>0.00810810810810811</v>
      </c>
      <c r="D50" s="42" t="s">
        <v>135</v>
      </c>
      <c r="E50" s="43"/>
      <c r="F50" s="43"/>
      <c r="G50" s="43"/>
    </row>
    <row r="51" customFormat="false" ht="15" hidden="false" customHeight="true" outlineLevel="0" collapsed="false">
      <c r="A51" s="31" t="s">
        <v>136</v>
      </c>
      <c r="B51" s="34" t="n">
        <v>2500</v>
      </c>
      <c r="C51" s="36" t="n">
        <f aca="false">B51/185000</f>
        <v>0.0135135135135135</v>
      </c>
      <c r="D51" s="42" t="s">
        <v>137</v>
      </c>
      <c r="E51" s="43"/>
      <c r="F51" s="43"/>
      <c r="G51" s="43"/>
    </row>
    <row r="52" customFormat="false" ht="15" hidden="false" customHeight="true" outlineLevel="0" collapsed="false">
      <c r="A52" s="31" t="s">
        <v>138</v>
      </c>
      <c r="B52" s="34" t="n">
        <v>3000</v>
      </c>
      <c r="C52" s="36" t="n">
        <f aca="false">B52/185000</f>
        <v>0.0162162162162162</v>
      </c>
      <c r="D52" s="42" t="s">
        <v>139</v>
      </c>
      <c r="E52" s="43"/>
      <c r="F52" s="43"/>
      <c r="G52" s="43"/>
    </row>
    <row r="53" customFormat="false" ht="15.75" hidden="false" customHeight="true" outlineLevel="0" collapsed="false">
      <c r="A53" s="41" t="s">
        <v>140</v>
      </c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</row>
    <row r="54" customFormat="false" ht="15" hidden="false" customHeight="true" outlineLevel="0" collapsed="false">
      <c r="A54" s="31" t="s">
        <v>141</v>
      </c>
      <c r="B54" s="34" t="n">
        <v>4000</v>
      </c>
      <c r="C54" s="36" t="n">
        <f aca="false">B54/185000</f>
        <v>0.0216216216216216</v>
      </c>
      <c r="D54" s="42" t="s">
        <v>142</v>
      </c>
      <c r="E54" s="43"/>
      <c r="F54" s="43"/>
      <c r="G54" s="43"/>
    </row>
    <row r="55" customFormat="false" ht="15" hidden="false" customHeight="true" outlineLevel="0" collapsed="false">
      <c r="A55" s="31" t="s">
        <v>143</v>
      </c>
      <c r="B55" s="34" t="n">
        <v>2000</v>
      </c>
      <c r="C55" s="36" t="n">
        <f aca="false">B55/185000</f>
        <v>0.0108108108108108</v>
      </c>
      <c r="D55" s="42" t="s">
        <v>144</v>
      </c>
      <c r="E55" s="43"/>
      <c r="F55" s="43"/>
      <c r="G55" s="43"/>
    </row>
    <row r="56" customFormat="false" ht="15" hidden="false" customHeight="true" outlineLevel="0" collapsed="false">
      <c r="A56" s="31" t="s">
        <v>145</v>
      </c>
      <c r="B56" s="34" t="n">
        <v>3000</v>
      </c>
      <c r="C56" s="36" t="n">
        <f aca="false">B56/185000</f>
        <v>0.0162162162162162</v>
      </c>
      <c r="D56" s="42" t="s">
        <v>146</v>
      </c>
      <c r="E56" s="43"/>
      <c r="F56" s="43"/>
      <c r="G56" s="43"/>
    </row>
    <row r="57" customFormat="false" ht="15" hidden="false" customHeight="true" outlineLevel="0" collapsed="false">
      <c r="A57" s="31" t="s">
        <v>147</v>
      </c>
      <c r="B57" s="34" t="n">
        <v>3500</v>
      </c>
      <c r="C57" s="36" t="n">
        <f aca="false">B57/185000</f>
        <v>0.0189189189189189</v>
      </c>
      <c r="D57" s="42" t="s">
        <v>148</v>
      </c>
      <c r="E57" s="43"/>
      <c r="F57" s="43"/>
      <c r="G57" s="43"/>
    </row>
    <row r="58" customFormat="false" ht="15" hidden="false" customHeight="true" outlineLevel="0" collapsed="false">
      <c r="A58" s="31" t="s">
        <v>149</v>
      </c>
      <c r="B58" s="34" t="n">
        <v>3500</v>
      </c>
      <c r="C58" s="36" t="n">
        <f aca="false">B58/185000</f>
        <v>0.0189189189189189</v>
      </c>
      <c r="D58" s="42" t="s">
        <v>150</v>
      </c>
      <c r="E58" s="43"/>
      <c r="F58" s="43"/>
      <c r="G58" s="43"/>
    </row>
    <row r="59" customFormat="false" ht="15" hidden="false" customHeight="true" outlineLevel="0" collapsed="false">
      <c r="A59" s="31" t="s">
        <v>151</v>
      </c>
      <c r="B59" s="34" t="n">
        <v>3000</v>
      </c>
      <c r="C59" s="36" t="n">
        <f aca="false">B59/185000</f>
        <v>0.0162162162162162</v>
      </c>
      <c r="D59" s="42" t="s">
        <v>152</v>
      </c>
      <c r="E59" s="43"/>
      <c r="F59" s="43"/>
      <c r="G59" s="43"/>
    </row>
    <row r="60" customFormat="false" ht="15" hidden="false" customHeight="true" outlineLevel="0" collapsed="false">
      <c r="A60" s="31" t="s">
        <v>153</v>
      </c>
      <c r="B60" s="34" t="n">
        <v>1500</v>
      </c>
      <c r="C60" s="36" t="n">
        <f aca="false">B60/185000</f>
        <v>0.00810810810810811</v>
      </c>
      <c r="D60" s="42" t="s">
        <v>154</v>
      </c>
      <c r="E60" s="43"/>
      <c r="F60" s="43"/>
      <c r="G60" s="43"/>
    </row>
    <row r="61" customFormat="false" ht="15" hidden="false" customHeight="true" outlineLevel="0" collapsed="false">
      <c r="A61" s="31" t="s">
        <v>155</v>
      </c>
      <c r="B61" s="34" t="n">
        <v>1500</v>
      </c>
      <c r="C61" s="36" t="n">
        <f aca="false">B61/185000</f>
        <v>0.00810810810810811</v>
      </c>
      <c r="D61" s="42" t="s">
        <v>156</v>
      </c>
      <c r="E61" s="43"/>
      <c r="F61" s="43"/>
      <c r="G61" s="43"/>
    </row>
    <row r="62" customFormat="false" ht="15.75" hidden="false" customHeight="true" outlineLevel="0" collapsed="false">
      <c r="A62" s="41" t="s">
        <v>157</v>
      </c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</row>
    <row r="63" customFormat="false" ht="15" hidden="false" customHeight="true" outlineLevel="0" collapsed="false">
      <c r="A63" s="31" t="s">
        <v>158</v>
      </c>
      <c r="B63" s="34" t="n">
        <v>4000</v>
      </c>
      <c r="C63" s="36" t="n">
        <f aca="false">B63/185000</f>
        <v>0.0216216216216216</v>
      </c>
      <c r="D63" s="42" t="s">
        <v>159</v>
      </c>
      <c r="E63" s="43"/>
      <c r="F63" s="43"/>
      <c r="G63" s="43"/>
    </row>
    <row r="64" customFormat="false" ht="15" hidden="false" customHeight="true" outlineLevel="0" collapsed="false">
      <c r="A64" s="31" t="s">
        <v>160</v>
      </c>
      <c r="B64" s="34" t="n">
        <v>2500</v>
      </c>
      <c r="C64" s="36" t="n">
        <f aca="false">B64/185000</f>
        <v>0.0135135135135135</v>
      </c>
      <c r="D64" s="42" t="s">
        <v>161</v>
      </c>
      <c r="E64" s="43"/>
      <c r="F64" s="43"/>
      <c r="G64" s="43"/>
    </row>
    <row r="65" customFormat="false" ht="15" hidden="false" customHeight="true" outlineLevel="0" collapsed="false">
      <c r="A65" s="31" t="s">
        <v>162</v>
      </c>
      <c r="B65" s="34" t="n">
        <v>2000</v>
      </c>
      <c r="C65" s="36" t="n">
        <f aca="false">B65/185000</f>
        <v>0.0108108108108108</v>
      </c>
      <c r="D65" s="42" t="s">
        <v>163</v>
      </c>
      <c r="E65" s="43"/>
      <c r="F65" s="43"/>
      <c r="G65" s="43"/>
    </row>
    <row r="66" customFormat="false" ht="15" hidden="false" customHeight="true" outlineLevel="0" collapsed="false">
      <c r="A66" s="31" t="s">
        <v>164</v>
      </c>
      <c r="B66" s="34" t="n">
        <v>2000</v>
      </c>
      <c r="C66" s="36" t="n">
        <f aca="false">B66/185000</f>
        <v>0.0108108108108108</v>
      </c>
      <c r="D66" s="42" t="s">
        <v>165</v>
      </c>
      <c r="E66" s="43"/>
      <c r="F66" s="43"/>
      <c r="G66" s="43"/>
    </row>
    <row r="67" customFormat="false" ht="15" hidden="false" customHeight="true" outlineLevel="0" collapsed="false">
      <c r="A67" s="31" t="s">
        <v>166</v>
      </c>
      <c r="B67" s="34" t="n">
        <v>1500</v>
      </c>
      <c r="C67" s="36" t="n">
        <f aca="false">B67/185000</f>
        <v>0.00810810810810811</v>
      </c>
      <c r="D67" s="42" t="s">
        <v>167</v>
      </c>
      <c r="E67" s="43"/>
      <c r="F67" s="43"/>
      <c r="G67" s="43"/>
    </row>
    <row r="68" customFormat="false" ht="15.75" hidden="false" customHeight="true" outlineLevel="0" collapsed="false">
      <c r="A68" s="41" t="s">
        <v>168</v>
      </c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</row>
    <row r="69" customFormat="false" ht="15" hidden="false" customHeight="true" outlineLevel="0" collapsed="false">
      <c r="A69" s="31" t="s">
        <v>169</v>
      </c>
      <c r="B69" s="34" t="n">
        <v>8000</v>
      </c>
      <c r="C69" s="36" t="n">
        <f aca="false">B69/185000</f>
        <v>0.0432432432432432</v>
      </c>
      <c r="D69" s="42" t="s">
        <v>170</v>
      </c>
      <c r="E69" s="43"/>
      <c r="F69" s="43"/>
      <c r="G69" s="43"/>
    </row>
    <row r="70" customFormat="false" ht="15" hidden="false" customHeight="true" outlineLevel="0" collapsed="false">
      <c r="A70" s="31" t="s">
        <v>171</v>
      </c>
      <c r="B70" s="34" t="n">
        <v>4500</v>
      </c>
      <c r="C70" s="36" t="n">
        <f aca="false">B70/185000</f>
        <v>0.0243243243243243</v>
      </c>
      <c r="D70" s="42" t="s">
        <v>172</v>
      </c>
      <c r="E70" s="43"/>
      <c r="F70" s="43"/>
      <c r="G70" s="43"/>
    </row>
    <row r="71" customFormat="false" ht="15" hidden="false" customHeight="true" outlineLevel="0" collapsed="false">
      <c r="A71" s="31" t="s">
        <v>173</v>
      </c>
      <c r="B71" s="34" t="n">
        <v>3000</v>
      </c>
      <c r="C71" s="36" t="n">
        <f aca="false">B71/185000</f>
        <v>0.0162162162162162</v>
      </c>
      <c r="D71" s="42" t="s">
        <v>174</v>
      </c>
      <c r="E71" s="43"/>
      <c r="F71" s="43"/>
      <c r="G71" s="43"/>
    </row>
    <row r="72" customFormat="false" ht="15" hidden="false" customHeight="true" outlineLevel="0" collapsed="false">
      <c r="A72" s="31" t="s">
        <v>175</v>
      </c>
      <c r="B72" s="34" t="n">
        <v>3000</v>
      </c>
      <c r="C72" s="36" t="n">
        <f aca="false">B72/185000</f>
        <v>0.0162162162162162</v>
      </c>
      <c r="D72" s="42" t="s">
        <v>176</v>
      </c>
      <c r="E72" s="43"/>
      <c r="F72" s="43"/>
      <c r="G72" s="43"/>
    </row>
    <row r="73" customFormat="false" ht="15" hidden="false" customHeight="true" outlineLevel="0" collapsed="false">
      <c r="A73" s="31" t="s">
        <v>177</v>
      </c>
      <c r="B73" s="34" t="n">
        <v>2000</v>
      </c>
      <c r="C73" s="36" t="n">
        <f aca="false">B73/185000</f>
        <v>0.0108108108108108</v>
      </c>
      <c r="D73" s="42" t="s">
        <v>178</v>
      </c>
      <c r="E73" s="43"/>
      <c r="F73" s="43"/>
      <c r="G73" s="43"/>
    </row>
    <row r="74" customFormat="false" ht="15.75" hidden="false" customHeight="true" outlineLevel="0" collapsed="false">
      <c r="A74" s="41" t="s">
        <v>179</v>
      </c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</row>
    <row r="75" customFormat="false" ht="15" hidden="false" customHeight="true" outlineLevel="0" collapsed="false">
      <c r="A75" s="31" t="s">
        <v>180</v>
      </c>
      <c r="B75" s="34" t="n">
        <v>9250</v>
      </c>
      <c r="C75" s="36" t="n">
        <f aca="false">B75/185000</f>
        <v>0.05</v>
      </c>
      <c r="D75" s="42" t="s">
        <v>181</v>
      </c>
      <c r="E75" s="43"/>
      <c r="F75" s="43"/>
      <c r="G75" s="43"/>
    </row>
    <row r="76" customFormat="false" ht="15" hidden="false" customHeight="true" outlineLevel="0" collapsed="false">
      <c r="A76" s="31" t="s">
        <v>182</v>
      </c>
      <c r="B76" s="34" t="n">
        <v>1000</v>
      </c>
      <c r="C76" s="36" t="n">
        <f aca="false">B76/185000</f>
        <v>0.00540540540540541</v>
      </c>
      <c r="D76" s="42" t="s">
        <v>183</v>
      </c>
      <c r="E76" s="43"/>
      <c r="F76" s="43"/>
      <c r="G76" s="43"/>
    </row>
    <row r="77" customFormat="false" ht="15.75" hidden="false" customHeight="true" outlineLevel="0" collapsed="false">
      <c r="A77" s="27" t="s">
        <v>59</v>
      </c>
      <c r="B77" s="28" t="n">
        <f aca="false">SUM(B27:B76)</f>
        <v>151750</v>
      </c>
    </row>
    <row r="78" customFormat="false" ht="15.75" hidden="false" customHeight="true" outlineLevel="0" collapsed="false">
      <c r="A78" s="25" t="s">
        <v>184</v>
      </c>
      <c r="B78" s="26" t="n">
        <f aca="false">B22-B77</f>
        <v>-145750</v>
      </c>
    </row>
    <row r="80" customFormat="false" ht="21.75" hidden="false" customHeight="true" outlineLevel="0" collapsed="false">
      <c r="A80" s="19" t="s">
        <v>185</v>
      </c>
      <c r="B80" s="19"/>
      <c r="C80" s="19"/>
      <c r="D80" s="19"/>
      <c r="E80" s="19"/>
      <c r="F80" s="19"/>
      <c r="G80" s="19"/>
    </row>
    <row r="81" customFormat="false" ht="18" hidden="false" customHeight="true" outlineLevel="0" collapsed="false">
      <c r="A81" s="20" t="s">
        <v>186</v>
      </c>
      <c r="B81" s="20" t="s">
        <v>187</v>
      </c>
      <c r="C81" s="20" t="s">
        <v>188</v>
      </c>
    </row>
    <row r="82" customFormat="false" ht="18" hidden="false" customHeight="true" outlineLevel="0" collapsed="false">
      <c r="A82" s="35" t="s">
        <v>189</v>
      </c>
      <c r="B82" s="44" t="s">
        <v>21</v>
      </c>
      <c r="C82" s="37" t="s">
        <v>190</v>
      </c>
      <c r="D82" s="38"/>
      <c r="E82" s="38"/>
      <c r="F82" s="38"/>
      <c r="G82" s="38"/>
    </row>
    <row r="83" customFormat="false" ht="18" hidden="false" customHeight="true" outlineLevel="0" collapsed="false">
      <c r="A83" s="39" t="s">
        <v>191</v>
      </c>
      <c r="B83" s="45" t="s">
        <v>192</v>
      </c>
      <c r="C83" s="40" t="s">
        <v>193</v>
      </c>
      <c r="D83" s="33"/>
      <c r="E83" s="33"/>
      <c r="F83" s="33"/>
      <c r="G83" s="33"/>
    </row>
    <row r="84" customFormat="false" ht="18" hidden="false" customHeight="true" outlineLevel="0" collapsed="false">
      <c r="A84" s="35" t="s">
        <v>28</v>
      </c>
      <c r="B84" s="44" t="s">
        <v>194</v>
      </c>
      <c r="C84" s="37" t="s">
        <v>195</v>
      </c>
      <c r="D84" s="38"/>
      <c r="E84" s="38"/>
      <c r="F84" s="38"/>
      <c r="G84" s="38"/>
    </row>
    <row r="85" customFormat="false" ht="18" hidden="false" customHeight="true" outlineLevel="0" collapsed="false">
      <c r="A85" s="39" t="s">
        <v>196</v>
      </c>
      <c r="B85" s="45" t="s">
        <v>197</v>
      </c>
      <c r="C85" s="40" t="s">
        <v>198</v>
      </c>
      <c r="D85" s="33"/>
      <c r="E85" s="33"/>
      <c r="F85" s="33"/>
      <c r="G85" s="33"/>
    </row>
    <row r="86" customFormat="false" ht="18" hidden="false" customHeight="true" outlineLevel="0" collapsed="false">
      <c r="A86" s="35" t="s">
        <v>199</v>
      </c>
      <c r="B86" s="44" t="s">
        <v>200</v>
      </c>
      <c r="C86" s="37" t="s">
        <v>201</v>
      </c>
      <c r="D86" s="38"/>
      <c r="E86" s="38"/>
      <c r="F86" s="38"/>
      <c r="G86" s="38"/>
    </row>
    <row r="87" customFormat="false" ht="18" hidden="false" customHeight="true" outlineLevel="0" collapsed="false">
      <c r="A87" s="39" t="s">
        <v>202</v>
      </c>
      <c r="B87" s="45" t="s">
        <v>203</v>
      </c>
      <c r="C87" s="40" t="s">
        <v>204</v>
      </c>
      <c r="D87" s="33"/>
      <c r="E87" s="33"/>
      <c r="F87" s="33"/>
      <c r="G87" s="33"/>
    </row>
    <row r="89" customFormat="false" ht="27.75" hidden="false" customHeight="true" outlineLevel="0" collapsed="false">
      <c r="A89" s="29" t="s">
        <v>205</v>
      </c>
      <c r="B89" s="29"/>
      <c r="C89" s="29"/>
      <c r="D89" s="29"/>
      <c r="E89" s="29"/>
      <c r="F89" s="29"/>
      <c r="G89" s="29"/>
    </row>
    <row r="90" customFormat="false" ht="15" hidden="false" customHeight="false" outlineLevel="0" collapsed="false">
      <c r="A90" s="29"/>
      <c r="B90" s="29"/>
      <c r="C90" s="29"/>
      <c r="D90" s="29"/>
      <c r="E90" s="29"/>
      <c r="F90" s="29"/>
      <c r="G90" s="29"/>
    </row>
  </sheetData>
  <mergeCells count="15">
    <mergeCell ref="A2:G2"/>
    <mergeCell ref="A3:G3"/>
    <mergeCell ref="A5:G5"/>
    <mergeCell ref="A13:G13"/>
    <mergeCell ref="A25:G25"/>
    <mergeCell ref="A27:L27"/>
    <mergeCell ref="A34:L34"/>
    <mergeCell ref="A41:L41"/>
    <mergeCell ref="A47:L47"/>
    <mergeCell ref="A53:L53"/>
    <mergeCell ref="A62:L62"/>
    <mergeCell ref="A68:L68"/>
    <mergeCell ref="A74:L74"/>
    <mergeCell ref="A80:G80"/>
    <mergeCell ref="A89:G9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D5C42"/>
    <pageSetUpPr fitToPage="false"/>
  </sheetPr>
  <dimension ref="A1:L9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2"/>
    <col collapsed="false" customWidth="true" hidden="false" outlineLevel="0" max="7" min="2" style="0" width="14"/>
  </cols>
  <sheetData>
    <row r="1" customFormat="false" ht="7.5" hidden="false" customHeight="true" outlineLevel="0" collapsed="false"/>
    <row r="2" customFormat="false" ht="33.75" hidden="false" customHeight="true" outlineLevel="0" collapsed="false">
      <c r="A2" s="30" t="s">
        <v>206</v>
      </c>
      <c r="B2" s="30"/>
      <c r="C2" s="30"/>
      <c r="D2" s="30"/>
      <c r="E2" s="30"/>
      <c r="F2" s="30"/>
      <c r="G2" s="30"/>
    </row>
    <row r="3" customFormat="false" ht="18" hidden="false" customHeight="true" outlineLevel="0" collapsed="false">
      <c r="A3" s="2" t="s">
        <v>63</v>
      </c>
      <c r="B3" s="2"/>
      <c r="C3" s="2"/>
      <c r="D3" s="2"/>
      <c r="E3" s="2"/>
      <c r="F3" s="2"/>
      <c r="G3" s="2"/>
    </row>
    <row r="5" customFormat="false" ht="21.75" hidden="false" customHeight="true" outlineLevel="0" collapsed="false">
      <c r="A5" s="19" t="s">
        <v>64</v>
      </c>
      <c r="B5" s="19"/>
      <c r="C5" s="19"/>
      <c r="D5" s="19"/>
      <c r="E5" s="19"/>
      <c r="F5" s="19"/>
      <c r="G5" s="19"/>
    </row>
    <row r="6" customFormat="false" ht="18" hidden="false" customHeight="true" outlineLevel="0" collapsed="false">
      <c r="A6" s="20" t="s">
        <v>65</v>
      </c>
      <c r="B6" s="20" t="s">
        <v>66</v>
      </c>
    </row>
    <row r="7" customFormat="false" ht="15" hidden="false" customHeight="true" outlineLevel="0" collapsed="false">
      <c r="A7" s="31" t="s">
        <v>10</v>
      </c>
      <c r="B7" s="32" t="n">
        <v>125</v>
      </c>
      <c r="C7" s="33"/>
      <c r="D7" s="33"/>
      <c r="E7" s="33"/>
      <c r="F7" s="33"/>
      <c r="G7" s="33"/>
    </row>
    <row r="8" customFormat="false" ht="15" hidden="false" customHeight="true" outlineLevel="0" collapsed="false">
      <c r="A8" s="31" t="s">
        <v>11</v>
      </c>
      <c r="B8" s="32" t="n">
        <v>18</v>
      </c>
      <c r="C8" s="33"/>
      <c r="D8" s="33"/>
      <c r="E8" s="33"/>
      <c r="F8" s="33"/>
      <c r="G8" s="33"/>
    </row>
    <row r="9" customFormat="false" ht="15" hidden="false" customHeight="true" outlineLevel="0" collapsed="false">
      <c r="A9" s="31" t="s">
        <v>12</v>
      </c>
      <c r="B9" s="32" t="n">
        <v>6</v>
      </c>
      <c r="C9" s="33"/>
      <c r="D9" s="33"/>
      <c r="E9" s="33"/>
      <c r="F9" s="33"/>
      <c r="G9" s="33"/>
    </row>
    <row r="10" customFormat="false" ht="15" hidden="false" customHeight="true" outlineLevel="0" collapsed="false">
      <c r="A10" s="31" t="s">
        <v>13</v>
      </c>
      <c r="B10" s="32" t="n">
        <v>5</v>
      </c>
      <c r="C10" s="33"/>
      <c r="D10" s="33"/>
      <c r="E10" s="33"/>
      <c r="F10" s="33"/>
      <c r="G10" s="33"/>
    </row>
    <row r="11" customFormat="false" ht="15" hidden="false" customHeight="true" outlineLevel="0" collapsed="false">
      <c r="A11" s="31" t="s">
        <v>67</v>
      </c>
      <c r="B11" s="34" t="n">
        <f aca="false">330000/125</f>
        <v>2640</v>
      </c>
      <c r="C11" s="33"/>
      <c r="D11" s="33"/>
      <c r="E11" s="33"/>
      <c r="F11" s="33"/>
      <c r="G11" s="33"/>
    </row>
    <row r="13" customFormat="false" ht="21.75" hidden="false" customHeight="true" outlineLevel="0" collapsed="false">
      <c r="A13" s="19" t="s">
        <v>68</v>
      </c>
      <c r="B13" s="19"/>
      <c r="C13" s="19"/>
      <c r="D13" s="19"/>
      <c r="E13" s="19"/>
      <c r="F13" s="19"/>
      <c r="G13" s="19"/>
    </row>
    <row r="14" customFormat="false" ht="18" hidden="false" customHeight="true" outlineLevel="0" collapsed="false">
      <c r="A14" s="20" t="s">
        <v>69</v>
      </c>
      <c r="B14" s="20" t="s">
        <v>70</v>
      </c>
      <c r="C14" s="20" t="s">
        <v>71</v>
      </c>
      <c r="D14" s="20" t="s">
        <v>72</v>
      </c>
      <c r="E14" s="20"/>
    </row>
    <row r="15" customFormat="false" ht="15" hidden="false" customHeight="true" outlineLevel="0" collapsed="false">
      <c r="A15" s="35" t="s">
        <v>73</v>
      </c>
      <c r="B15" s="34" t="n">
        <v>50000</v>
      </c>
      <c r="C15" s="36" t="n">
        <f aca="false">B15/285000</f>
        <v>0.175438596491228</v>
      </c>
      <c r="D15" s="37" t="s">
        <v>207</v>
      </c>
      <c r="E15" s="38"/>
      <c r="F15" s="38"/>
      <c r="G15" s="38"/>
    </row>
    <row r="16" customFormat="false" ht="15" hidden="false" customHeight="true" outlineLevel="0" collapsed="false">
      <c r="A16" s="39" t="s">
        <v>75</v>
      </c>
      <c r="B16" s="34" t="n">
        <v>50000</v>
      </c>
      <c r="C16" s="36" t="n">
        <f aca="false">B16/285000</f>
        <v>0.175438596491228</v>
      </c>
      <c r="D16" s="40" t="s">
        <v>208</v>
      </c>
      <c r="E16" s="33"/>
      <c r="F16" s="33"/>
      <c r="G16" s="33"/>
    </row>
    <row r="17" customFormat="false" ht="15" hidden="false" customHeight="true" outlineLevel="0" collapsed="false">
      <c r="A17" s="35" t="s">
        <v>209</v>
      </c>
      <c r="B17" s="34" t="n">
        <v>45000</v>
      </c>
      <c r="C17" s="36" t="n">
        <f aca="false">B17/285000</f>
        <v>0.157894736842105</v>
      </c>
      <c r="D17" s="37" t="s">
        <v>210</v>
      </c>
      <c r="E17" s="38"/>
      <c r="F17" s="38"/>
      <c r="G17" s="38"/>
    </row>
    <row r="18" customFormat="false" ht="15" hidden="false" customHeight="true" outlineLevel="0" collapsed="false">
      <c r="A18" s="39" t="s">
        <v>211</v>
      </c>
      <c r="B18" s="34" t="n">
        <v>24000</v>
      </c>
      <c r="C18" s="36" t="n">
        <f aca="false">B18/285000</f>
        <v>0.0842105263157895</v>
      </c>
      <c r="D18" s="40" t="s">
        <v>212</v>
      </c>
      <c r="E18" s="33"/>
      <c r="F18" s="33"/>
      <c r="G18" s="33"/>
    </row>
    <row r="19" customFormat="false" ht="15" hidden="false" customHeight="true" outlineLevel="0" collapsed="false">
      <c r="A19" s="35" t="s">
        <v>213</v>
      </c>
      <c r="B19" s="34" t="n">
        <v>15000</v>
      </c>
      <c r="C19" s="36" t="n">
        <f aca="false">B19/285000</f>
        <v>0.0526315789473684</v>
      </c>
      <c r="D19" s="37" t="s">
        <v>214</v>
      </c>
      <c r="E19" s="38"/>
      <c r="F19" s="38"/>
      <c r="G19" s="38"/>
    </row>
    <row r="20" customFormat="false" ht="15" hidden="false" customHeight="true" outlineLevel="0" collapsed="false">
      <c r="A20" s="39" t="s">
        <v>215</v>
      </c>
      <c r="B20" s="34" t="n">
        <v>50000</v>
      </c>
      <c r="C20" s="36" t="n">
        <f aca="false">B20/285000</f>
        <v>0.175438596491228</v>
      </c>
      <c r="D20" s="40" t="s">
        <v>216</v>
      </c>
      <c r="E20" s="33"/>
      <c r="F20" s="33"/>
      <c r="G20" s="33"/>
    </row>
    <row r="21" customFormat="false" ht="15" hidden="false" customHeight="true" outlineLevel="0" collapsed="false">
      <c r="A21" s="35" t="s">
        <v>217</v>
      </c>
      <c r="B21" s="34" t="n">
        <v>15000</v>
      </c>
      <c r="C21" s="36" t="n">
        <f aca="false">B21/285000</f>
        <v>0.0526315789473684</v>
      </c>
      <c r="D21" s="37" t="s">
        <v>218</v>
      </c>
      <c r="E21" s="38"/>
      <c r="F21" s="38"/>
      <c r="G21" s="38"/>
    </row>
    <row r="22" customFormat="false" ht="15" hidden="false" customHeight="true" outlineLevel="0" collapsed="false">
      <c r="A22" s="39" t="s">
        <v>219</v>
      </c>
      <c r="B22" s="34" t="n">
        <v>10000</v>
      </c>
      <c r="C22" s="36" t="n">
        <f aca="false">B22/285000</f>
        <v>0.0350877192982456</v>
      </c>
      <c r="D22" s="40" t="s">
        <v>220</v>
      </c>
      <c r="E22" s="33"/>
      <c r="F22" s="33"/>
      <c r="G22" s="33"/>
    </row>
    <row r="23" customFormat="false" ht="15" hidden="false" customHeight="true" outlineLevel="0" collapsed="false">
      <c r="A23" s="35" t="s">
        <v>221</v>
      </c>
      <c r="B23" s="34" t="n">
        <v>10000</v>
      </c>
      <c r="C23" s="36" t="n">
        <f aca="false">B23/285000</f>
        <v>0.0350877192982456</v>
      </c>
      <c r="D23" s="37" t="s">
        <v>222</v>
      </c>
      <c r="E23" s="38"/>
      <c r="F23" s="38"/>
      <c r="G23" s="38"/>
    </row>
    <row r="24" customFormat="false" ht="15" hidden="false" customHeight="true" outlineLevel="0" collapsed="false">
      <c r="A24" s="39" t="s">
        <v>223</v>
      </c>
      <c r="B24" s="34" t="n">
        <v>10000</v>
      </c>
      <c r="C24" s="36" t="n">
        <f aca="false">B24/285000</f>
        <v>0.0350877192982456</v>
      </c>
      <c r="D24" s="40" t="s">
        <v>224</v>
      </c>
      <c r="E24" s="33"/>
      <c r="F24" s="33"/>
      <c r="G24" s="33"/>
    </row>
    <row r="25" customFormat="false" ht="15" hidden="false" customHeight="true" outlineLevel="0" collapsed="false">
      <c r="A25" s="35" t="s">
        <v>225</v>
      </c>
      <c r="B25" s="34" t="n">
        <v>6000</v>
      </c>
      <c r="C25" s="36" t="n">
        <f aca="false">B25/285000</f>
        <v>0.0210526315789474</v>
      </c>
      <c r="D25" s="37" t="s">
        <v>226</v>
      </c>
      <c r="E25" s="38"/>
      <c r="F25" s="38"/>
      <c r="G25" s="38"/>
    </row>
    <row r="26" customFormat="false" ht="15.75" hidden="false" customHeight="true" outlineLevel="0" collapsed="false">
      <c r="A26" s="25" t="s">
        <v>46</v>
      </c>
      <c r="B26" s="26" t="n">
        <f aca="false">SUM(B15:B25)</f>
        <v>285000</v>
      </c>
      <c r="C26" s="26" t="n">
        <f aca="false">100%</f>
        <v>1</v>
      </c>
    </row>
    <row r="28" customFormat="false" ht="21.75" hidden="false" customHeight="true" outlineLevel="0" collapsed="false">
      <c r="A28" s="19" t="s">
        <v>89</v>
      </c>
      <c r="B28" s="19"/>
      <c r="C28" s="19"/>
      <c r="D28" s="19"/>
      <c r="E28" s="19"/>
      <c r="F28" s="19"/>
      <c r="G28" s="19"/>
    </row>
    <row r="29" customFormat="false" ht="18" hidden="false" customHeight="true" outlineLevel="0" collapsed="false">
      <c r="A29" s="20" t="s">
        <v>90</v>
      </c>
      <c r="B29" s="20" t="s">
        <v>70</v>
      </c>
      <c r="C29" s="20" t="s">
        <v>71</v>
      </c>
      <c r="D29" s="20" t="s">
        <v>91</v>
      </c>
    </row>
    <row r="30" customFormat="false" ht="15.75" hidden="false" customHeight="true" outlineLevel="0" collapsed="false">
      <c r="A30" s="41" t="s">
        <v>92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</row>
    <row r="31" customFormat="false" ht="15" hidden="false" customHeight="true" outlineLevel="0" collapsed="false">
      <c r="A31" s="31" t="s">
        <v>227</v>
      </c>
      <c r="B31" s="34" t="n">
        <v>11250</v>
      </c>
      <c r="C31" s="36" t="n">
        <f aca="false">B31/330000</f>
        <v>0.0340909090909091</v>
      </c>
      <c r="D31" s="42" t="s">
        <v>228</v>
      </c>
      <c r="E31" s="43"/>
      <c r="F31" s="43"/>
      <c r="G31" s="43"/>
    </row>
    <row r="32" customFormat="false" ht="15" hidden="false" customHeight="true" outlineLevel="0" collapsed="false">
      <c r="A32" s="31" t="s">
        <v>229</v>
      </c>
      <c r="B32" s="34" t="n">
        <v>8000</v>
      </c>
      <c r="C32" s="36" t="n">
        <f aca="false">B32/330000</f>
        <v>0.0242424242424242</v>
      </c>
      <c r="D32" s="42" t="s">
        <v>230</v>
      </c>
      <c r="E32" s="43"/>
      <c r="F32" s="43"/>
      <c r="G32" s="43"/>
    </row>
    <row r="33" customFormat="false" ht="15" hidden="false" customHeight="true" outlineLevel="0" collapsed="false">
      <c r="A33" s="31" t="s">
        <v>231</v>
      </c>
      <c r="B33" s="34" t="n">
        <v>6000</v>
      </c>
      <c r="C33" s="36" t="n">
        <f aca="false">B33/330000</f>
        <v>0.0181818181818182</v>
      </c>
      <c r="D33" s="42" t="s">
        <v>232</v>
      </c>
      <c r="E33" s="43"/>
      <c r="F33" s="43"/>
      <c r="G33" s="43"/>
    </row>
    <row r="34" customFormat="false" ht="15" hidden="false" customHeight="true" outlineLevel="0" collapsed="false">
      <c r="A34" s="31" t="s">
        <v>233</v>
      </c>
      <c r="B34" s="34" t="n">
        <v>9000</v>
      </c>
      <c r="C34" s="36" t="n">
        <f aca="false">B34/330000</f>
        <v>0.0272727272727273</v>
      </c>
      <c r="D34" s="42" t="s">
        <v>234</v>
      </c>
      <c r="E34" s="43"/>
      <c r="F34" s="43"/>
      <c r="G34" s="43"/>
    </row>
    <row r="35" customFormat="false" ht="15" hidden="false" customHeight="true" outlineLevel="0" collapsed="false">
      <c r="A35" s="31" t="s">
        <v>235</v>
      </c>
      <c r="B35" s="34" t="n">
        <v>9000</v>
      </c>
      <c r="C35" s="36" t="n">
        <f aca="false">B35/330000</f>
        <v>0.0272727272727273</v>
      </c>
      <c r="D35" s="42" t="s">
        <v>236</v>
      </c>
      <c r="E35" s="43"/>
      <c r="F35" s="43"/>
      <c r="G35" s="43"/>
    </row>
    <row r="36" customFormat="false" ht="15" hidden="false" customHeight="true" outlineLevel="0" collapsed="false">
      <c r="A36" s="31" t="s">
        <v>237</v>
      </c>
      <c r="B36" s="34" t="n">
        <v>5000</v>
      </c>
      <c r="C36" s="36" t="n">
        <f aca="false">B36/330000</f>
        <v>0.0151515151515152</v>
      </c>
      <c r="D36" s="42" t="s">
        <v>238</v>
      </c>
      <c r="E36" s="43"/>
      <c r="F36" s="43"/>
      <c r="G36" s="43"/>
    </row>
    <row r="37" customFormat="false" ht="15" hidden="false" customHeight="true" outlineLevel="0" collapsed="false">
      <c r="A37" s="31" t="s">
        <v>239</v>
      </c>
      <c r="B37" s="34" t="n">
        <v>2750</v>
      </c>
      <c r="C37" s="36" t="n">
        <f aca="false">B37/330000</f>
        <v>0.00833333333333333</v>
      </c>
      <c r="D37" s="42" t="s">
        <v>240</v>
      </c>
      <c r="E37" s="43"/>
      <c r="F37" s="43"/>
      <c r="G37" s="43"/>
    </row>
    <row r="38" customFormat="false" ht="15.75" hidden="false" customHeight="true" outlineLevel="0" collapsed="false">
      <c r="A38" s="41" t="s">
        <v>105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</row>
    <row r="39" customFormat="false" ht="15" hidden="false" customHeight="true" outlineLevel="0" collapsed="false">
      <c r="A39" s="31" t="s">
        <v>241</v>
      </c>
      <c r="B39" s="34" t="n">
        <v>10000</v>
      </c>
      <c r="C39" s="36" t="n">
        <f aca="false">B39/330000</f>
        <v>0.0303030303030303</v>
      </c>
      <c r="D39" s="42" t="s">
        <v>242</v>
      </c>
      <c r="E39" s="43"/>
      <c r="F39" s="43"/>
      <c r="G39" s="43"/>
    </row>
    <row r="40" customFormat="false" ht="15" hidden="false" customHeight="true" outlineLevel="0" collapsed="false">
      <c r="A40" s="31" t="s">
        <v>243</v>
      </c>
      <c r="B40" s="34" t="n">
        <v>13750</v>
      </c>
      <c r="C40" s="36" t="n">
        <f aca="false">B40/330000</f>
        <v>0.0416666666666667</v>
      </c>
      <c r="D40" s="42" t="s">
        <v>244</v>
      </c>
      <c r="E40" s="43"/>
      <c r="F40" s="43"/>
      <c r="G40" s="43"/>
    </row>
    <row r="41" customFormat="false" ht="15" hidden="false" customHeight="true" outlineLevel="0" collapsed="false">
      <c r="A41" s="31" t="s">
        <v>245</v>
      </c>
      <c r="B41" s="34" t="n">
        <v>11250</v>
      </c>
      <c r="C41" s="36" t="n">
        <f aca="false">B41/330000</f>
        <v>0.0340909090909091</v>
      </c>
      <c r="D41" s="42" t="s">
        <v>246</v>
      </c>
      <c r="E41" s="43"/>
      <c r="F41" s="43"/>
      <c r="G41" s="43"/>
    </row>
    <row r="42" customFormat="false" ht="15" hidden="false" customHeight="true" outlineLevel="0" collapsed="false">
      <c r="A42" s="31" t="s">
        <v>247</v>
      </c>
      <c r="B42" s="34" t="n">
        <v>5000</v>
      </c>
      <c r="C42" s="36" t="n">
        <f aca="false">B42/330000</f>
        <v>0.0151515151515152</v>
      </c>
      <c r="D42" s="42" t="s">
        <v>248</v>
      </c>
      <c r="E42" s="43"/>
      <c r="F42" s="43"/>
      <c r="G42" s="43"/>
    </row>
    <row r="43" customFormat="false" ht="15" hidden="false" customHeight="true" outlineLevel="0" collapsed="false">
      <c r="A43" s="31" t="s">
        <v>249</v>
      </c>
      <c r="B43" s="34" t="n">
        <v>5000</v>
      </c>
      <c r="C43" s="36" t="n">
        <f aca="false">B43/330000</f>
        <v>0.0151515151515152</v>
      </c>
      <c r="D43" s="42" t="s">
        <v>250</v>
      </c>
      <c r="E43" s="43"/>
      <c r="F43" s="43"/>
      <c r="G43" s="43"/>
    </row>
    <row r="44" customFormat="false" ht="15" hidden="false" customHeight="true" outlineLevel="0" collapsed="false">
      <c r="A44" s="31" t="s">
        <v>251</v>
      </c>
      <c r="B44" s="34" t="n">
        <v>3750</v>
      </c>
      <c r="C44" s="36" t="n">
        <f aca="false">B44/330000</f>
        <v>0.0113636363636364</v>
      </c>
      <c r="D44" s="42" t="s">
        <v>252</v>
      </c>
      <c r="E44" s="43"/>
      <c r="F44" s="43"/>
      <c r="G44" s="43"/>
    </row>
    <row r="45" customFormat="false" ht="15" hidden="false" customHeight="true" outlineLevel="0" collapsed="false">
      <c r="A45" s="31" t="s">
        <v>253</v>
      </c>
      <c r="B45" s="34" t="n">
        <v>2250</v>
      </c>
      <c r="C45" s="36" t="n">
        <f aca="false">B45/330000</f>
        <v>0.00681818181818182</v>
      </c>
      <c r="D45" s="42" t="s">
        <v>254</v>
      </c>
      <c r="E45" s="43"/>
      <c r="F45" s="43"/>
      <c r="G45" s="43"/>
    </row>
    <row r="46" customFormat="false" ht="15.75" hidden="false" customHeight="true" outlineLevel="0" collapsed="false">
      <c r="A46" s="41" t="s">
        <v>118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</row>
    <row r="47" customFormat="false" ht="15" hidden="false" customHeight="true" outlineLevel="0" collapsed="false">
      <c r="A47" s="31" t="s">
        <v>255</v>
      </c>
      <c r="B47" s="34" t="n">
        <v>7500</v>
      </c>
      <c r="C47" s="36" t="n">
        <f aca="false">B47/330000</f>
        <v>0.0227272727272727</v>
      </c>
      <c r="D47" s="42" t="s">
        <v>256</v>
      </c>
      <c r="E47" s="43"/>
      <c r="F47" s="43"/>
      <c r="G47" s="43"/>
    </row>
    <row r="48" customFormat="false" ht="15" hidden="false" customHeight="true" outlineLevel="0" collapsed="false">
      <c r="A48" s="31" t="s">
        <v>257</v>
      </c>
      <c r="B48" s="34" t="n">
        <v>8400</v>
      </c>
      <c r="C48" s="36" t="n">
        <f aca="false">B48/330000</f>
        <v>0.0254545454545455</v>
      </c>
      <c r="D48" s="42" t="s">
        <v>258</v>
      </c>
      <c r="E48" s="43"/>
      <c r="F48" s="43"/>
      <c r="G48" s="43"/>
    </row>
    <row r="49" customFormat="false" ht="15" hidden="false" customHeight="true" outlineLevel="0" collapsed="false">
      <c r="A49" s="31" t="s">
        <v>259</v>
      </c>
      <c r="B49" s="34" t="n">
        <v>5000</v>
      </c>
      <c r="C49" s="36" t="n">
        <f aca="false">B49/330000</f>
        <v>0.0151515151515152</v>
      </c>
      <c r="D49" s="42" t="s">
        <v>260</v>
      </c>
      <c r="E49" s="43"/>
      <c r="F49" s="43"/>
      <c r="G49" s="43"/>
    </row>
    <row r="50" customFormat="false" ht="15" hidden="false" customHeight="true" outlineLevel="0" collapsed="false">
      <c r="A50" s="31" t="s">
        <v>261</v>
      </c>
      <c r="B50" s="34" t="n">
        <v>3500</v>
      </c>
      <c r="C50" s="36" t="n">
        <f aca="false">B50/330000</f>
        <v>0.0106060606060606</v>
      </c>
      <c r="D50" s="42" t="s">
        <v>262</v>
      </c>
      <c r="E50" s="43"/>
      <c r="F50" s="43"/>
      <c r="G50" s="43"/>
    </row>
    <row r="51" customFormat="false" ht="15" hidden="false" customHeight="true" outlineLevel="0" collapsed="false">
      <c r="A51" s="31" t="s">
        <v>263</v>
      </c>
      <c r="B51" s="34" t="n">
        <v>3600</v>
      </c>
      <c r="C51" s="36" t="n">
        <f aca="false">B51/330000</f>
        <v>0.0109090909090909</v>
      </c>
      <c r="D51" s="42" t="s">
        <v>264</v>
      </c>
      <c r="E51" s="43"/>
      <c r="F51" s="43"/>
      <c r="G51" s="43"/>
    </row>
    <row r="52" customFormat="false" ht="15.75" hidden="false" customHeight="true" outlineLevel="0" collapsed="false">
      <c r="A52" s="41" t="s">
        <v>129</v>
      </c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</row>
    <row r="53" customFormat="false" ht="15" hidden="false" customHeight="true" outlineLevel="0" collapsed="false">
      <c r="A53" s="31" t="s">
        <v>265</v>
      </c>
      <c r="B53" s="34" t="n">
        <v>9000</v>
      </c>
      <c r="C53" s="36" t="n">
        <f aca="false">B53/330000</f>
        <v>0.0272727272727273</v>
      </c>
      <c r="D53" s="42" t="s">
        <v>266</v>
      </c>
      <c r="E53" s="43"/>
      <c r="F53" s="43"/>
      <c r="G53" s="43"/>
    </row>
    <row r="54" customFormat="false" ht="15" hidden="false" customHeight="true" outlineLevel="0" collapsed="false">
      <c r="A54" s="31" t="s">
        <v>267</v>
      </c>
      <c r="B54" s="34" t="n">
        <v>9000</v>
      </c>
      <c r="C54" s="36" t="n">
        <f aca="false">B54/330000</f>
        <v>0.0272727272727273</v>
      </c>
      <c r="D54" s="42" t="s">
        <v>268</v>
      </c>
      <c r="E54" s="43"/>
      <c r="F54" s="43"/>
      <c r="G54" s="43"/>
    </row>
    <row r="55" customFormat="false" ht="15" hidden="false" customHeight="true" outlineLevel="0" collapsed="false">
      <c r="A55" s="31" t="s">
        <v>269</v>
      </c>
      <c r="B55" s="34" t="n">
        <v>4000</v>
      </c>
      <c r="C55" s="36" t="n">
        <f aca="false">B55/330000</f>
        <v>0.0121212121212121</v>
      </c>
      <c r="D55" s="42" t="s">
        <v>270</v>
      </c>
      <c r="E55" s="43"/>
      <c r="F55" s="43"/>
      <c r="G55" s="43"/>
    </row>
    <row r="56" customFormat="false" ht="15" hidden="false" customHeight="true" outlineLevel="0" collapsed="false">
      <c r="A56" s="31" t="s">
        <v>271</v>
      </c>
      <c r="B56" s="34" t="n">
        <v>3000</v>
      </c>
      <c r="C56" s="36" t="n">
        <f aca="false">B56/330000</f>
        <v>0.00909090909090909</v>
      </c>
      <c r="D56" s="42" t="s">
        <v>272</v>
      </c>
      <c r="E56" s="43"/>
      <c r="F56" s="43"/>
      <c r="G56" s="43"/>
    </row>
    <row r="57" customFormat="false" ht="15" hidden="false" customHeight="true" outlineLevel="0" collapsed="false">
      <c r="A57" s="31" t="s">
        <v>273</v>
      </c>
      <c r="B57" s="34" t="n">
        <v>6000</v>
      </c>
      <c r="C57" s="36" t="n">
        <f aca="false">B57/330000</f>
        <v>0.0181818181818182</v>
      </c>
      <c r="D57" s="42" t="s">
        <v>274</v>
      </c>
      <c r="E57" s="43"/>
      <c r="F57" s="43"/>
      <c r="G57" s="43"/>
    </row>
    <row r="58" customFormat="false" ht="15" hidden="false" customHeight="true" outlineLevel="0" collapsed="false">
      <c r="A58" s="31" t="s">
        <v>275</v>
      </c>
      <c r="B58" s="34" t="n">
        <v>4000</v>
      </c>
      <c r="C58" s="36" t="n">
        <f aca="false">B58/330000</f>
        <v>0.0121212121212121</v>
      </c>
      <c r="D58" s="42" t="s">
        <v>276</v>
      </c>
      <c r="E58" s="43"/>
      <c r="F58" s="43"/>
      <c r="G58" s="43"/>
    </row>
    <row r="59" customFormat="false" ht="15.75" hidden="false" customHeight="true" outlineLevel="0" collapsed="false">
      <c r="A59" s="41" t="s">
        <v>140</v>
      </c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</row>
    <row r="60" customFormat="false" ht="15" hidden="false" customHeight="true" outlineLevel="0" collapsed="false">
      <c r="A60" s="31" t="s">
        <v>277</v>
      </c>
      <c r="B60" s="34" t="n">
        <v>12000</v>
      </c>
      <c r="C60" s="36" t="n">
        <f aca="false">B60/330000</f>
        <v>0.0363636363636364</v>
      </c>
      <c r="D60" s="42" t="s">
        <v>278</v>
      </c>
      <c r="E60" s="43"/>
      <c r="F60" s="43"/>
      <c r="G60" s="43"/>
    </row>
    <row r="61" customFormat="false" ht="15" hidden="false" customHeight="true" outlineLevel="0" collapsed="false">
      <c r="A61" s="31" t="s">
        <v>279</v>
      </c>
      <c r="B61" s="34" t="n">
        <v>5000</v>
      </c>
      <c r="C61" s="36" t="n">
        <f aca="false">B61/330000</f>
        <v>0.0151515151515152</v>
      </c>
      <c r="D61" s="42" t="s">
        <v>280</v>
      </c>
      <c r="E61" s="43"/>
      <c r="F61" s="43"/>
      <c r="G61" s="43"/>
    </row>
    <row r="62" customFormat="false" ht="15" hidden="false" customHeight="true" outlineLevel="0" collapsed="false">
      <c r="A62" s="31" t="s">
        <v>281</v>
      </c>
      <c r="B62" s="34" t="n">
        <v>5000</v>
      </c>
      <c r="C62" s="36" t="n">
        <f aca="false">B62/330000</f>
        <v>0.0151515151515152</v>
      </c>
      <c r="D62" s="42" t="s">
        <v>282</v>
      </c>
      <c r="E62" s="43"/>
      <c r="F62" s="43"/>
      <c r="G62" s="43"/>
    </row>
    <row r="63" customFormat="false" ht="15" hidden="false" customHeight="true" outlineLevel="0" collapsed="false">
      <c r="A63" s="31" t="s">
        <v>283</v>
      </c>
      <c r="B63" s="34" t="n">
        <v>6000</v>
      </c>
      <c r="C63" s="36" t="n">
        <f aca="false">B63/330000</f>
        <v>0.0181818181818182</v>
      </c>
      <c r="D63" s="42" t="s">
        <v>284</v>
      </c>
      <c r="E63" s="43"/>
      <c r="F63" s="43"/>
      <c r="G63" s="43"/>
    </row>
    <row r="64" customFormat="false" ht="15" hidden="false" customHeight="true" outlineLevel="0" collapsed="false">
      <c r="A64" s="31" t="s">
        <v>285</v>
      </c>
      <c r="B64" s="34" t="n">
        <v>5000</v>
      </c>
      <c r="C64" s="36" t="n">
        <f aca="false">B64/330000</f>
        <v>0.0151515151515152</v>
      </c>
      <c r="D64" s="42" t="s">
        <v>286</v>
      </c>
      <c r="E64" s="43"/>
      <c r="F64" s="43"/>
      <c r="G64" s="43"/>
    </row>
    <row r="65" customFormat="false" ht="15" hidden="false" customHeight="true" outlineLevel="0" collapsed="false">
      <c r="A65" s="31" t="s">
        <v>287</v>
      </c>
      <c r="B65" s="34" t="n">
        <v>4000</v>
      </c>
      <c r="C65" s="36" t="n">
        <f aca="false">B65/330000</f>
        <v>0.0121212121212121</v>
      </c>
      <c r="D65" s="42" t="s">
        <v>288</v>
      </c>
      <c r="E65" s="43"/>
      <c r="F65" s="43"/>
      <c r="G65" s="43"/>
    </row>
    <row r="66" customFormat="false" ht="15" hidden="false" customHeight="true" outlineLevel="0" collapsed="false">
      <c r="A66" s="31" t="s">
        <v>289</v>
      </c>
      <c r="B66" s="34" t="n">
        <v>2000</v>
      </c>
      <c r="C66" s="36" t="n">
        <f aca="false">B66/330000</f>
        <v>0.00606060606060606</v>
      </c>
      <c r="D66" s="42" t="s">
        <v>290</v>
      </c>
      <c r="E66" s="43"/>
      <c r="F66" s="43"/>
      <c r="G66" s="43"/>
    </row>
    <row r="67" customFormat="false" ht="15" hidden="false" customHeight="true" outlineLevel="0" collapsed="false">
      <c r="A67" s="31" t="s">
        <v>291</v>
      </c>
      <c r="B67" s="34" t="n">
        <v>1000</v>
      </c>
      <c r="C67" s="36" t="n">
        <f aca="false">B67/330000</f>
        <v>0.00303030303030303</v>
      </c>
      <c r="D67" s="42" t="s">
        <v>292</v>
      </c>
      <c r="E67" s="43"/>
      <c r="F67" s="43"/>
      <c r="G67" s="43"/>
    </row>
    <row r="68" customFormat="false" ht="15.75" hidden="false" customHeight="true" outlineLevel="0" collapsed="false">
      <c r="A68" s="41" t="s">
        <v>157</v>
      </c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</row>
    <row r="69" customFormat="false" ht="15" hidden="false" customHeight="true" outlineLevel="0" collapsed="false">
      <c r="A69" s="31" t="s">
        <v>293</v>
      </c>
      <c r="B69" s="34" t="n">
        <v>8000</v>
      </c>
      <c r="C69" s="36" t="n">
        <f aca="false">B69/330000</f>
        <v>0.0242424242424242</v>
      </c>
      <c r="D69" s="42" t="s">
        <v>294</v>
      </c>
      <c r="E69" s="43"/>
      <c r="F69" s="43"/>
      <c r="G69" s="43"/>
    </row>
    <row r="70" customFormat="false" ht="15" hidden="false" customHeight="true" outlineLevel="0" collapsed="false">
      <c r="A70" s="31" t="s">
        <v>295</v>
      </c>
      <c r="B70" s="34" t="n">
        <v>4000</v>
      </c>
      <c r="C70" s="36" t="n">
        <f aca="false">B70/330000</f>
        <v>0.0121212121212121</v>
      </c>
      <c r="D70" s="42" t="s">
        <v>296</v>
      </c>
      <c r="E70" s="43"/>
      <c r="F70" s="43"/>
      <c r="G70" s="43"/>
    </row>
    <row r="71" customFormat="false" ht="15" hidden="false" customHeight="true" outlineLevel="0" collapsed="false">
      <c r="A71" s="31" t="s">
        <v>297</v>
      </c>
      <c r="B71" s="34" t="n">
        <v>3000</v>
      </c>
      <c r="C71" s="36" t="n">
        <f aca="false">B71/330000</f>
        <v>0.00909090909090909</v>
      </c>
      <c r="D71" s="42" t="s">
        <v>298</v>
      </c>
      <c r="E71" s="43"/>
      <c r="F71" s="43"/>
      <c r="G71" s="43"/>
    </row>
    <row r="72" customFormat="false" ht="15" hidden="false" customHeight="true" outlineLevel="0" collapsed="false">
      <c r="A72" s="31" t="s">
        <v>299</v>
      </c>
      <c r="B72" s="34" t="n">
        <v>3500</v>
      </c>
      <c r="C72" s="36" t="n">
        <f aca="false">B72/330000</f>
        <v>0.0106060606060606</v>
      </c>
      <c r="D72" s="42" t="s">
        <v>300</v>
      </c>
      <c r="E72" s="43"/>
      <c r="F72" s="43"/>
      <c r="G72" s="43"/>
    </row>
    <row r="73" customFormat="false" ht="15" hidden="false" customHeight="true" outlineLevel="0" collapsed="false">
      <c r="A73" s="31" t="s">
        <v>301</v>
      </c>
      <c r="B73" s="34" t="n">
        <v>3000</v>
      </c>
      <c r="C73" s="36" t="n">
        <f aca="false">B73/330000</f>
        <v>0.00909090909090909</v>
      </c>
      <c r="D73" s="42" t="s">
        <v>302</v>
      </c>
      <c r="E73" s="43"/>
      <c r="F73" s="43"/>
      <c r="G73" s="43"/>
    </row>
    <row r="74" customFormat="false" ht="15" hidden="false" customHeight="true" outlineLevel="0" collapsed="false">
      <c r="A74" s="31" t="s">
        <v>303</v>
      </c>
      <c r="B74" s="34" t="n">
        <v>1500</v>
      </c>
      <c r="C74" s="36" t="n">
        <f aca="false">B74/330000</f>
        <v>0.00454545454545455</v>
      </c>
      <c r="D74" s="42" t="s">
        <v>304</v>
      </c>
      <c r="E74" s="43"/>
      <c r="F74" s="43"/>
      <c r="G74" s="43"/>
    </row>
    <row r="75" customFormat="false" ht="15.75" hidden="false" customHeight="true" outlineLevel="0" collapsed="false">
      <c r="A75" s="41" t="s">
        <v>168</v>
      </c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</row>
    <row r="76" customFormat="false" ht="15" hidden="false" customHeight="true" outlineLevel="0" collapsed="false">
      <c r="A76" s="31" t="s">
        <v>305</v>
      </c>
      <c r="B76" s="34" t="n">
        <v>15000</v>
      </c>
      <c r="C76" s="36" t="n">
        <f aca="false">B76/330000</f>
        <v>0.0454545454545455</v>
      </c>
      <c r="D76" s="42" t="s">
        <v>306</v>
      </c>
      <c r="E76" s="43"/>
      <c r="F76" s="43"/>
      <c r="G76" s="43"/>
    </row>
    <row r="77" customFormat="false" ht="15" hidden="false" customHeight="true" outlineLevel="0" collapsed="false">
      <c r="A77" s="31" t="s">
        <v>307</v>
      </c>
      <c r="B77" s="34" t="n">
        <v>7000</v>
      </c>
      <c r="C77" s="36" t="n">
        <f aca="false">B77/330000</f>
        <v>0.0212121212121212</v>
      </c>
      <c r="D77" s="42" t="s">
        <v>308</v>
      </c>
      <c r="E77" s="43"/>
      <c r="F77" s="43"/>
      <c r="G77" s="43"/>
    </row>
    <row r="78" customFormat="false" ht="15" hidden="false" customHeight="true" outlineLevel="0" collapsed="false">
      <c r="A78" s="31" t="s">
        <v>309</v>
      </c>
      <c r="B78" s="34" t="n">
        <v>5500</v>
      </c>
      <c r="C78" s="36" t="n">
        <f aca="false">B78/330000</f>
        <v>0.0166666666666667</v>
      </c>
      <c r="D78" s="42" t="s">
        <v>310</v>
      </c>
      <c r="E78" s="43"/>
      <c r="F78" s="43"/>
      <c r="G78" s="43"/>
    </row>
    <row r="79" customFormat="false" ht="15" hidden="false" customHeight="true" outlineLevel="0" collapsed="false">
      <c r="A79" s="31" t="s">
        <v>311</v>
      </c>
      <c r="B79" s="34" t="n">
        <v>6000</v>
      </c>
      <c r="C79" s="36" t="n">
        <f aca="false">B79/330000</f>
        <v>0.0181818181818182</v>
      </c>
      <c r="D79" s="42" t="s">
        <v>312</v>
      </c>
      <c r="E79" s="43"/>
      <c r="F79" s="43"/>
      <c r="G79" s="43"/>
    </row>
    <row r="80" customFormat="false" ht="15" hidden="false" customHeight="true" outlineLevel="0" collapsed="false">
      <c r="A80" s="31" t="s">
        <v>313</v>
      </c>
      <c r="B80" s="34" t="n">
        <v>5000</v>
      </c>
      <c r="C80" s="36" t="n">
        <f aca="false">B80/330000</f>
        <v>0.0151515151515152</v>
      </c>
      <c r="D80" s="42" t="s">
        <v>314</v>
      </c>
      <c r="E80" s="43"/>
      <c r="F80" s="43"/>
      <c r="G80" s="43"/>
    </row>
    <row r="81" customFormat="false" ht="15" hidden="false" customHeight="true" outlineLevel="0" collapsed="false">
      <c r="A81" s="31" t="s">
        <v>315</v>
      </c>
      <c r="B81" s="34" t="n">
        <v>3000</v>
      </c>
      <c r="C81" s="36" t="n">
        <f aca="false">B81/330000</f>
        <v>0.00909090909090909</v>
      </c>
      <c r="D81" s="42" t="s">
        <v>316</v>
      </c>
      <c r="E81" s="43"/>
      <c r="F81" s="43"/>
      <c r="G81" s="43"/>
    </row>
    <row r="82" customFormat="false" ht="15.75" hidden="false" customHeight="true" outlineLevel="0" collapsed="false">
      <c r="A82" s="41" t="s">
        <v>179</v>
      </c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</row>
    <row r="83" customFormat="false" ht="15" hidden="false" customHeight="true" outlineLevel="0" collapsed="false">
      <c r="A83" s="31" t="s">
        <v>180</v>
      </c>
      <c r="B83" s="34" t="n">
        <v>16500</v>
      </c>
      <c r="C83" s="36" t="n">
        <f aca="false">B83/330000</f>
        <v>0.05</v>
      </c>
      <c r="D83" s="42" t="s">
        <v>317</v>
      </c>
      <c r="E83" s="43"/>
      <c r="F83" s="43"/>
      <c r="G83" s="43"/>
    </row>
    <row r="84" customFormat="false" ht="15" hidden="false" customHeight="true" outlineLevel="0" collapsed="false">
      <c r="A84" s="31" t="s">
        <v>318</v>
      </c>
      <c r="B84" s="34" t="n">
        <v>2000</v>
      </c>
      <c r="C84" s="36" t="n">
        <f aca="false">B84/330000</f>
        <v>0.00606060606060606</v>
      </c>
      <c r="D84" s="42" t="s">
        <v>319</v>
      </c>
      <c r="E84" s="43"/>
      <c r="F84" s="43"/>
      <c r="G84" s="43"/>
    </row>
    <row r="85" customFormat="false" ht="15.75" hidden="false" customHeight="true" outlineLevel="0" collapsed="false">
      <c r="A85" s="27" t="s">
        <v>59</v>
      </c>
      <c r="B85" s="28" t="n">
        <f aca="false">SUM(B30:B84)</f>
        <v>288000</v>
      </c>
    </row>
    <row r="86" customFormat="false" ht="15.75" hidden="false" customHeight="true" outlineLevel="0" collapsed="false">
      <c r="A86" s="25" t="s">
        <v>184</v>
      </c>
      <c r="B86" s="26" t="n">
        <f aca="false">B25-B85</f>
        <v>-282000</v>
      </c>
    </row>
    <row r="88" customFormat="false" ht="21.75" hidden="false" customHeight="true" outlineLevel="0" collapsed="false">
      <c r="A88" s="19" t="s">
        <v>185</v>
      </c>
      <c r="B88" s="19"/>
      <c r="C88" s="19"/>
      <c r="D88" s="19"/>
      <c r="E88" s="19"/>
      <c r="F88" s="19"/>
      <c r="G88" s="19"/>
    </row>
    <row r="89" customFormat="false" ht="18" hidden="false" customHeight="true" outlineLevel="0" collapsed="false">
      <c r="A89" s="20" t="s">
        <v>186</v>
      </c>
      <c r="B89" s="20" t="s">
        <v>187</v>
      </c>
      <c r="C89" s="20" t="s">
        <v>188</v>
      </c>
    </row>
    <row r="90" customFormat="false" ht="18" hidden="false" customHeight="true" outlineLevel="0" collapsed="false">
      <c r="A90" s="35" t="s">
        <v>189</v>
      </c>
      <c r="B90" s="44" t="s">
        <v>320</v>
      </c>
      <c r="C90" s="37" t="s">
        <v>321</v>
      </c>
      <c r="D90" s="38"/>
      <c r="E90" s="38"/>
      <c r="F90" s="38"/>
      <c r="G90" s="38"/>
    </row>
    <row r="91" customFormat="false" ht="18" hidden="false" customHeight="true" outlineLevel="0" collapsed="false">
      <c r="A91" s="39" t="s">
        <v>191</v>
      </c>
      <c r="B91" s="45" t="s">
        <v>322</v>
      </c>
      <c r="C91" s="40" t="s">
        <v>323</v>
      </c>
      <c r="D91" s="33"/>
      <c r="E91" s="33"/>
      <c r="F91" s="33"/>
      <c r="G91" s="33"/>
    </row>
    <row r="92" customFormat="false" ht="18" hidden="false" customHeight="true" outlineLevel="0" collapsed="false">
      <c r="A92" s="35" t="s">
        <v>28</v>
      </c>
      <c r="B92" s="44" t="s">
        <v>324</v>
      </c>
      <c r="C92" s="37" t="s">
        <v>325</v>
      </c>
      <c r="D92" s="38"/>
      <c r="E92" s="38"/>
      <c r="F92" s="38"/>
      <c r="G92" s="38"/>
    </row>
    <row r="93" customFormat="false" ht="18" hidden="false" customHeight="true" outlineLevel="0" collapsed="false">
      <c r="A93" s="39" t="s">
        <v>196</v>
      </c>
      <c r="B93" s="45" t="s">
        <v>326</v>
      </c>
      <c r="C93" s="40" t="s">
        <v>327</v>
      </c>
      <c r="D93" s="33"/>
      <c r="E93" s="33"/>
      <c r="F93" s="33"/>
      <c r="G93" s="33"/>
    </row>
    <row r="94" customFormat="false" ht="18" hidden="false" customHeight="true" outlineLevel="0" collapsed="false">
      <c r="A94" s="35" t="s">
        <v>199</v>
      </c>
      <c r="B94" s="44" t="s">
        <v>328</v>
      </c>
      <c r="C94" s="37" t="s">
        <v>329</v>
      </c>
      <c r="D94" s="38"/>
      <c r="E94" s="38"/>
      <c r="F94" s="38"/>
      <c r="G94" s="38"/>
    </row>
    <row r="95" customFormat="false" ht="18" hidden="false" customHeight="true" outlineLevel="0" collapsed="false">
      <c r="A95" s="39" t="s">
        <v>202</v>
      </c>
      <c r="B95" s="45" t="s">
        <v>330</v>
      </c>
      <c r="C95" s="40" t="s">
        <v>331</v>
      </c>
      <c r="D95" s="33"/>
      <c r="E95" s="33"/>
      <c r="F95" s="33"/>
      <c r="G95" s="33"/>
    </row>
    <row r="96" customFormat="false" ht="18" hidden="false" customHeight="true" outlineLevel="0" collapsed="false">
      <c r="A96" s="35" t="s">
        <v>332</v>
      </c>
      <c r="B96" s="44" t="s">
        <v>333</v>
      </c>
      <c r="C96" s="37" t="s">
        <v>334</v>
      </c>
      <c r="D96" s="38"/>
      <c r="E96" s="38"/>
      <c r="F96" s="38"/>
      <c r="G96" s="38"/>
    </row>
    <row r="98" customFormat="false" ht="27.75" hidden="false" customHeight="true" outlineLevel="0" collapsed="false">
      <c r="A98" s="29" t="s">
        <v>205</v>
      </c>
      <c r="B98" s="29"/>
      <c r="C98" s="29"/>
      <c r="D98" s="29"/>
      <c r="E98" s="29"/>
      <c r="F98" s="29"/>
      <c r="G98" s="29"/>
    </row>
    <row r="99" customFormat="false" ht="15" hidden="false" customHeight="false" outlineLevel="0" collapsed="false">
      <c r="A99" s="29"/>
      <c r="B99" s="29"/>
      <c r="C99" s="29"/>
      <c r="D99" s="29"/>
      <c r="E99" s="29"/>
      <c r="F99" s="29"/>
      <c r="G99" s="29"/>
    </row>
  </sheetData>
  <mergeCells count="15">
    <mergeCell ref="A2:G2"/>
    <mergeCell ref="A3:G3"/>
    <mergeCell ref="A5:G5"/>
    <mergeCell ref="A13:G13"/>
    <mergeCell ref="A28:G28"/>
    <mergeCell ref="A30:L30"/>
    <mergeCell ref="A38:L38"/>
    <mergeCell ref="A46:L46"/>
    <mergeCell ref="A52:L52"/>
    <mergeCell ref="A59:L59"/>
    <mergeCell ref="A68:L68"/>
    <mergeCell ref="A75:L75"/>
    <mergeCell ref="A82:L82"/>
    <mergeCell ref="A88:G88"/>
    <mergeCell ref="A98:G9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B3527"/>
    <pageSetUpPr fitToPage="false"/>
  </sheetPr>
  <dimension ref="A1:L10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2"/>
    <col collapsed="false" customWidth="true" hidden="false" outlineLevel="0" max="7" min="2" style="0" width="14"/>
  </cols>
  <sheetData>
    <row r="1" customFormat="false" ht="7.5" hidden="false" customHeight="true" outlineLevel="0" collapsed="false"/>
    <row r="2" customFormat="false" ht="33.75" hidden="false" customHeight="true" outlineLevel="0" collapsed="false">
      <c r="A2" s="30" t="s">
        <v>335</v>
      </c>
      <c r="B2" s="30"/>
      <c r="C2" s="30"/>
      <c r="D2" s="30"/>
      <c r="E2" s="30"/>
      <c r="F2" s="30"/>
      <c r="G2" s="30"/>
    </row>
    <row r="3" customFormat="false" ht="18" hidden="false" customHeight="true" outlineLevel="0" collapsed="false">
      <c r="A3" s="2" t="s">
        <v>63</v>
      </c>
      <c r="B3" s="2"/>
      <c r="C3" s="2"/>
      <c r="D3" s="2"/>
      <c r="E3" s="2"/>
      <c r="F3" s="2"/>
      <c r="G3" s="2"/>
    </row>
    <row r="5" customFormat="false" ht="21.75" hidden="false" customHeight="true" outlineLevel="0" collapsed="false">
      <c r="A5" s="19" t="s">
        <v>64</v>
      </c>
      <c r="B5" s="19"/>
      <c r="C5" s="19"/>
      <c r="D5" s="19"/>
      <c r="E5" s="19"/>
      <c r="F5" s="19"/>
      <c r="G5" s="19"/>
    </row>
    <row r="6" customFormat="false" ht="18" hidden="false" customHeight="true" outlineLevel="0" collapsed="false">
      <c r="A6" s="20" t="s">
        <v>65</v>
      </c>
      <c r="B6" s="20" t="s">
        <v>66</v>
      </c>
    </row>
    <row r="7" customFormat="false" ht="15" hidden="false" customHeight="true" outlineLevel="0" collapsed="false">
      <c r="A7" s="31" t="s">
        <v>10</v>
      </c>
      <c r="B7" s="32" t="n">
        <v>160</v>
      </c>
      <c r="C7" s="33"/>
      <c r="D7" s="33"/>
      <c r="E7" s="33"/>
      <c r="F7" s="33"/>
      <c r="G7" s="33"/>
    </row>
    <row r="8" customFormat="false" ht="15" hidden="false" customHeight="true" outlineLevel="0" collapsed="false">
      <c r="A8" s="31" t="s">
        <v>11</v>
      </c>
      <c r="B8" s="32" t="n">
        <v>22</v>
      </c>
      <c r="C8" s="33"/>
      <c r="D8" s="33"/>
      <c r="E8" s="33"/>
      <c r="F8" s="33"/>
      <c r="G8" s="33"/>
    </row>
    <row r="9" customFormat="false" ht="15" hidden="false" customHeight="true" outlineLevel="0" collapsed="false">
      <c r="A9" s="31" t="s">
        <v>12</v>
      </c>
      <c r="B9" s="32" t="n">
        <v>8</v>
      </c>
      <c r="C9" s="33"/>
      <c r="D9" s="33"/>
      <c r="E9" s="33"/>
      <c r="F9" s="33"/>
      <c r="G9" s="33"/>
    </row>
    <row r="10" customFormat="false" ht="15" hidden="false" customHeight="true" outlineLevel="0" collapsed="false">
      <c r="A10" s="31" t="s">
        <v>13</v>
      </c>
      <c r="B10" s="32" t="n">
        <v>5</v>
      </c>
      <c r="C10" s="33"/>
      <c r="D10" s="33"/>
      <c r="E10" s="33"/>
      <c r="F10" s="33"/>
      <c r="G10" s="33"/>
    </row>
    <row r="11" customFormat="false" ht="15" hidden="false" customHeight="true" outlineLevel="0" collapsed="false">
      <c r="A11" s="31" t="s">
        <v>67</v>
      </c>
      <c r="B11" s="34" t="n">
        <f aca="false">565000/160</f>
        <v>3531.25</v>
      </c>
      <c r="C11" s="33"/>
      <c r="D11" s="33"/>
      <c r="E11" s="33"/>
      <c r="F11" s="33"/>
      <c r="G11" s="33"/>
    </row>
    <row r="13" customFormat="false" ht="21.75" hidden="false" customHeight="true" outlineLevel="0" collapsed="false">
      <c r="A13" s="19" t="s">
        <v>68</v>
      </c>
      <c r="B13" s="19"/>
      <c r="C13" s="19"/>
      <c r="D13" s="19"/>
      <c r="E13" s="19"/>
      <c r="F13" s="19"/>
      <c r="G13" s="19"/>
    </row>
    <row r="14" customFormat="false" ht="18" hidden="false" customHeight="true" outlineLevel="0" collapsed="false">
      <c r="A14" s="20" t="s">
        <v>69</v>
      </c>
      <c r="B14" s="20" t="s">
        <v>70</v>
      </c>
      <c r="C14" s="20" t="s">
        <v>71</v>
      </c>
      <c r="D14" s="20" t="s">
        <v>72</v>
      </c>
      <c r="E14" s="20"/>
    </row>
    <row r="15" customFormat="false" ht="15" hidden="false" customHeight="true" outlineLevel="0" collapsed="false">
      <c r="A15" s="35" t="s">
        <v>73</v>
      </c>
      <c r="B15" s="34" t="n">
        <v>70000</v>
      </c>
      <c r="C15" s="36" t="n">
        <f aca="false">B15/500000</f>
        <v>0.14</v>
      </c>
      <c r="D15" s="37" t="s">
        <v>336</v>
      </c>
      <c r="E15" s="38"/>
      <c r="F15" s="38"/>
      <c r="G15" s="38"/>
    </row>
    <row r="16" customFormat="false" ht="15" hidden="false" customHeight="true" outlineLevel="0" collapsed="false">
      <c r="A16" s="39" t="s">
        <v>337</v>
      </c>
      <c r="B16" s="34" t="n">
        <v>50000</v>
      </c>
      <c r="C16" s="36" t="n">
        <f aca="false">B16/500000</f>
        <v>0.1</v>
      </c>
      <c r="D16" s="40" t="s">
        <v>338</v>
      </c>
      <c r="E16" s="33"/>
      <c r="F16" s="33"/>
      <c r="G16" s="33"/>
    </row>
    <row r="17" customFormat="false" ht="15" hidden="false" customHeight="true" outlineLevel="0" collapsed="false">
      <c r="A17" s="35" t="s">
        <v>339</v>
      </c>
      <c r="B17" s="34" t="n">
        <v>30000</v>
      </c>
      <c r="C17" s="36" t="n">
        <f aca="false">B17/500000</f>
        <v>0.06</v>
      </c>
      <c r="D17" s="37" t="s">
        <v>340</v>
      </c>
      <c r="E17" s="38"/>
      <c r="F17" s="38"/>
      <c r="G17" s="38"/>
    </row>
    <row r="18" customFormat="false" ht="15" hidden="false" customHeight="true" outlineLevel="0" collapsed="false">
      <c r="A18" s="39" t="s">
        <v>341</v>
      </c>
      <c r="B18" s="34" t="n">
        <v>80000</v>
      </c>
      <c r="C18" s="36" t="n">
        <f aca="false">B18/500000</f>
        <v>0.16</v>
      </c>
      <c r="D18" s="40" t="s">
        <v>342</v>
      </c>
      <c r="E18" s="33"/>
      <c r="F18" s="33"/>
      <c r="G18" s="33"/>
    </row>
    <row r="19" customFormat="false" ht="15" hidden="false" customHeight="true" outlineLevel="0" collapsed="false">
      <c r="A19" s="35" t="s">
        <v>343</v>
      </c>
      <c r="B19" s="34" t="n">
        <v>48000</v>
      </c>
      <c r="C19" s="36" t="n">
        <f aca="false">B19/500000</f>
        <v>0.096</v>
      </c>
      <c r="D19" s="37" t="s">
        <v>344</v>
      </c>
      <c r="E19" s="38"/>
      <c r="F19" s="38"/>
      <c r="G19" s="38"/>
    </row>
    <row r="20" customFormat="false" ht="15" hidden="false" customHeight="true" outlineLevel="0" collapsed="false">
      <c r="A20" s="39" t="s">
        <v>345</v>
      </c>
      <c r="B20" s="34" t="n">
        <v>32000</v>
      </c>
      <c r="C20" s="36" t="n">
        <f aca="false">B20/500000</f>
        <v>0.064</v>
      </c>
      <c r="D20" s="40" t="s">
        <v>346</v>
      </c>
      <c r="E20" s="33"/>
      <c r="F20" s="33"/>
      <c r="G20" s="33"/>
    </row>
    <row r="21" customFormat="false" ht="15" hidden="false" customHeight="true" outlineLevel="0" collapsed="false">
      <c r="A21" s="35" t="s">
        <v>347</v>
      </c>
      <c r="B21" s="34" t="n">
        <v>88000</v>
      </c>
      <c r="C21" s="36" t="n">
        <f aca="false">B21/500000</f>
        <v>0.176</v>
      </c>
      <c r="D21" s="37" t="s">
        <v>348</v>
      </c>
      <c r="E21" s="38"/>
      <c r="F21" s="38"/>
      <c r="G21" s="38"/>
    </row>
    <row r="22" customFormat="false" ht="15" hidden="false" customHeight="true" outlineLevel="0" collapsed="false">
      <c r="A22" s="39" t="s">
        <v>349</v>
      </c>
      <c r="B22" s="34" t="n">
        <v>32000</v>
      </c>
      <c r="C22" s="36" t="n">
        <f aca="false">B22/500000</f>
        <v>0.064</v>
      </c>
      <c r="D22" s="40" t="s">
        <v>350</v>
      </c>
      <c r="E22" s="33"/>
      <c r="F22" s="33"/>
      <c r="G22" s="33"/>
    </row>
    <row r="23" customFormat="false" ht="15" hidden="false" customHeight="true" outlineLevel="0" collapsed="false">
      <c r="A23" s="35" t="s">
        <v>351</v>
      </c>
      <c r="B23" s="34" t="n">
        <v>20000</v>
      </c>
      <c r="C23" s="36" t="n">
        <f aca="false">B23/500000</f>
        <v>0.04</v>
      </c>
      <c r="D23" s="37" t="s">
        <v>352</v>
      </c>
      <c r="E23" s="38"/>
      <c r="F23" s="38"/>
      <c r="G23" s="38"/>
    </row>
    <row r="24" customFormat="false" ht="15" hidden="false" customHeight="true" outlineLevel="0" collapsed="false">
      <c r="A24" s="39" t="s">
        <v>353</v>
      </c>
      <c r="B24" s="34" t="n">
        <v>20000</v>
      </c>
      <c r="C24" s="36" t="n">
        <f aca="false">B24/500000</f>
        <v>0.04</v>
      </c>
      <c r="D24" s="40" t="s">
        <v>354</v>
      </c>
      <c r="E24" s="33"/>
      <c r="F24" s="33"/>
      <c r="G24" s="33"/>
    </row>
    <row r="25" customFormat="false" ht="15" hidden="false" customHeight="true" outlineLevel="0" collapsed="false">
      <c r="A25" s="35" t="s">
        <v>355</v>
      </c>
      <c r="B25" s="34" t="n">
        <v>15000</v>
      </c>
      <c r="C25" s="36" t="n">
        <f aca="false">B25/500000</f>
        <v>0.03</v>
      </c>
      <c r="D25" s="37" t="s">
        <v>356</v>
      </c>
      <c r="E25" s="38"/>
      <c r="F25" s="38"/>
      <c r="G25" s="38"/>
    </row>
    <row r="26" customFormat="false" ht="15" hidden="false" customHeight="true" outlineLevel="0" collapsed="false">
      <c r="A26" s="39" t="s">
        <v>357</v>
      </c>
      <c r="B26" s="34" t="n">
        <v>15000</v>
      </c>
      <c r="C26" s="36" t="n">
        <f aca="false">B26/500000</f>
        <v>0.03</v>
      </c>
      <c r="D26" s="40" t="s">
        <v>358</v>
      </c>
      <c r="E26" s="33"/>
      <c r="F26" s="33"/>
      <c r="G26" s="33"/>
    </row>
    <row r="27" customFormat="false" ht="15.75" hidden="false" customHeight="true" outlineLevel="0" collapsed="false">
      <c r="A27" s="25" t="s">
        <v>46</v>
      </c>
      <c r="B27" s="26" t="n">
        <f aca="false">SUM(B15:B26)</f>
        <v>500000</v>
      </c>
      <c r="C27" s="26" t="n">
        <f aca="false">100%</f>
        <v>1</v>
      </c>
    </row>
    <row r="29" customFormat="false" ht="21.75" hidden="false" customHeight="true" outlineLevel="0" collapsed="false">
      <c r="A29" s="19" t="s">
        <v>89</v>
      </c>
      <c r="B29" s="19"/>
      <c r="C29" s="19"/>
      <c r="D29" s="19"/>
      <c r="E29" s="19"/>
      <c r="F29" s="19"/>
      <c r="G29" s="19"/>
    </row>
    <row r="30" customFormat="false" ht="18" hidden="false" customHeight="true" outlineLevel="0" collapsed="false">
      <c r="A30" s="20" t="s">
        <v>90</v>
      </c>
      <c r="B30" s="20" t="s">
        <v>70</v>
      </c>
      <c r="C30" s="20" t="s">
        <v>71</v>
      </c>
      <c r="D30" s="20" t="s">
        <v>91</v>
      </c>
    </row>
    <row r="31" customFormat="false" ht="15.75" hidden="false" customHeight="true" outlineLevel="0" collapsed="false">
      <c r="A31" s="41" t="s">
        <v>92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</row>
    <row r="32" customFormat="false" ht="15" hidden="false" customHeight="true" outlineLevel="0" collapsed="false">
      <c r="A32" s="31" t="s">
        <v>359</v>
      </c>
      <c r="B32" s="34" t="n">
        <v>18750</v>
      </c>
      <c r="C32" s="36" t="n">
        <f aca="false">B32/565000</f>
        <v>0.0331858407079646</v>
      </c>
      <c r="D32" s="42" t="s">
        <v>360</v>
      </c>
      <c r="E32" s="43"/>
      <c r="F32" s="43"/>
      <c r="G32" s="43"/>
    </row>
    <row r="33" customFormat="false" ht="15" hidden="false" customHeight="true" outlineLevel="0" collapsed="false">
      <c r="A33" s="31" t="s">
        <v>361</v>
      </c>
      <c r="B33" s="34" t="n">
        <v>20000</v>
      </c>
      <c r="C33" s="36" t="n">
        <f aca="false">B33/565000</f>
        <v>0.0353982300884956</v>
      </c>
      <c r="D33" s="42" t="s">
        <v>362</v>
      </c>
      <c r="E33" s="43"/>
      <c r="F33" s="43"/>
      <c r="G33" s="43"/>
    </row>
    <row r="34" customFormat="false" ht="15" hidden="false" customHeight="true" outlineLevel="0" collapsed="false">
      <c r="A34" s="31" t="s">
        <v>363</v>
      </c>
      <c r="B34" s="34" t="n">
        <v>10000</v>
      </c>
      <c r="C34" s="36" t="n">
        <f aca="false">B34/565000</f>
        <v>0.0176991150442478</v>
      </c>
      <c r="D34" s="42" t="s">
        <v>364</v>
      </c>
      <c r="E34" s="43"/>
      <c r="F34" s="43"/>
      <c r="G34" s="43"/>
    </row>
    <row r="35" customFormat="false" ht="15" hidden="false" customHeight="true" outlineLevel="0" collapsed="false">
      <c r="A35" s="31" t="s">
        <v>365</v>
      </c>
      <c r="B35" s="34" t="n">
        <v>18000</v>
      </c>
      <c r="C35" s="36" t="n">
        <f aca="false">B35/565000</f>
        <v>0.031858407079646</v>
      </c>
      <c r="D35" s="42" t="s">
        <v>366</v>
      </c>
      <c r="E35" s="43"/>
      <c r="F35" s="43"/>
      <c r="G35" s="43"/>
    </row>
    <row r="36" customFormat="false" ht="15" hidden="false" customHeight="true" outlineLevel="0" collapsed="false">
      <c r="A36" s="31" t="s">
        <v>367</v>
      </c>
      <c r="B36" s="34" t="n">
        <v>8000</v>
      </c>
      <c r="C36" s="36" t="n">
        <f aca="false">B36/565000</f>
        <v>0.0141592920353982</v>
      </c>
      <c r="D36" s="42" t="s">
        <v>368</v>
      </c>
      <c r="E36" s="43"/>
      <c r="F36" s="43"/>
      <c r="G36" s="43"/>
    </row>
    <row r="37" customFormat="false" ht="15" hidden="false" customHeight="true" outlineLevel="0" collapsed="false">
      <c r="A37" s="31" t="s">
        <v>369</v>
      </c>
      <c r="B37" s="34" t="n">
        <v>18000</v>
      </c>
      <c r="C37" s="36" t="n">
        <f aca="false">B37/565000</f>
        <v>0.031858407079646</v>
      </c>
      <c r="D37" s="42" t="s">
        <v>370</v>
      </c>
      <c r="E37" s="43"/>
      <c r="F37" s="43"/>
      <c r="G37" s="43"/>
    </row>
    <row r="38" customFormat="false" ht="15" hidden="false" customHeight="true" outlineLevel="0" collapsed="false">
      <c r="A38" s="31" t="s">
        <v>371</v>
      </c>
      <c r="B38" s="34" t="n">
        <v>8000</v>
      </c>
      <c r="C38" s="36" t="n">
        <f aca="false">B38/565000</f>
        <v>0.0141592920353982</v>
      </c>
      <c r="D38" s="42" t="s">
        <v>372</v>
      </c>
      <c r="E38" s="43"/>
      <c r="F38" s="43"/>
      <c r="G38" s="43"/>
    </row>
    <row r="39" customFormat="false" ht="15" hidden="false" customHeight="true" outlineLevel="0" collapsed="false">
      <c r="A39" s="31" t="s">
        <v>373</v>
      </c>
      <c r="B39" s="34" t="n">
        <v>9250</v>
      </c>
      <c r="C39" s="36" t="n">
        <f aca="false">B39/565000</f>
        <v>0.0163716814159292</v>
      </c>
      <c r="D39" s="42" t="s">
        <v>374</v>
      </c>
      <c r="E39" s="43"/>
      <c r="F39" s="43"/>
      <c r="G39" s="43"/>
    </row>
    <row r="40" customFormat="false" ht="15.75" hidden="false" customHeight="true" outlineLevel="0" collapsed="false">
      <c r="A40" s="41" t="s">
        <v>105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</row>
    <row r="41" customFormat="false" ht="15" hidden="false" customHeight="true" outlineLevel="0" collapsed="false">
      <c r="A41" s="31" t="s">
        <v>375</v>
      </c>
      <c r="B41" s="34" t="n">
        <v>16000</v>
      </c>
      <c r="C41" s="36" t="n">
        <f aca="false">B41/565000</f>
        <v>0.0283185840707965</v>
      </c>
      <c r="D41" s="42" t="s">
        <v>376</v>
      </c>
      <c r="E41" s="43"/>
      <c r="F41" s="43"/>
      <c r="G41" s="43"/>
    </row>
    <row r="42" customFormat="false" ht="15" hidden="false" customHeight="true" outlineLevel="0" collapsed="false">
      <c r="A42" s="31" t="s">
        <v>377</v>
      </c>
      <c r="B42" s="34" t="n">
        <v>20000</v>
      </c>
      <c r="C42" s="36" t="n">
        <f aca="false">B42/565000</f>
        <v>0.0353982300884956</v>
      </c>
      <c r="D42" s="42" t="s">
        <v>378</v>
      </c>
      <c r="E42" s="43"/>
      <c r="F42" s="43"/>
      <c r="G42" s="43"/>
    </row>
    <row r="43" customFormat="false" ht="15" hidden="false" customHeight="true" outlineLevel="0" collapsed="false">
      <c r="A43" s="31" t="s">
        <v>379</v>
      </c>
      <c r="B43" s="34" t="n">
        <v>19200</v>
      </c>
      <c r="C43" s="36" t="n">
        <f aca="false">B43/565000</f>
        <v>0.0339823008849558</v>
      </c>
      <c r="D43" s="42" t="s">
        <v>246</v>
      </c>
      <c r="E43" s="43"/>
      <c r="F43" s="43"/>
      <c r="G43" s="43"/>
    </row>
    <row r="44" customFormat="false" ht="15" hidden="false" customHeight="true" outlineLevel="0" collapsed="false">
      <c r="A44" s="31" t="s">
        <v>380</v>
      </c>
      <c r="B44" s="34" t="n">
        <v>8000</v>
      </c>
      <c r="C44" s="36" t="n">
        <f aca="false">B44/565000</f>
        <v>0.0141592920353982</v>
      </c>
      <c r="D44" s="42" t="s">
        <v>381</v>
      </c>
      <c r="E44" s="43"/>
      <c r="F44" s="43"/>
      <c r="G44" s="43"/>
    </row>
    <row r="45" customFormat="false" ht="15" hidden="false" customHeight="true" outlineLevel="0" collapsed="false">
      <c r="A45" s="31" t="s">
        <v>382</v>
      </c>
      <c r="B45" s="34" t="n">
        <v>8000</v>
      </c>
      <c r="C45" s="36" t="n">
        <f aca="false">B45/565000</f>
        <v>0.0141592920353982</v>
      </c>
      <c r="D45" s="42" t="s">
        <v>383</v>
      </c>
      <c r="E45" s="43"/>
      <c r="F45" s="43"/>
      <c r="G45" s="43"/>
    </row>
    <row r="46" customFormat="false" ht="15" hidden="false" customHeight="true" outlineLevel="0" collapsed="false">
      <c r="A46" s="31" t="s">
        <v>384</v>
      </c>
      <c r="B46" s="34" t="n">
        <v>7200</v>
      </c>
      <c r="C46" s="36" t="n">
        <f aca="false">B46/565000</f>
        <v>0.0127433628318584</v>
      </c>
      <c r="D46" s="42" t="s">
        <v>252</v>
      </c>
      <c r="E46" s="43"/>
      <c r="F46" s="43"/>
      <c r="G46" s="43"/>
    </row>
    <row r="47" customFormat="false" ht="15" hidden="false" customHeight="true" outlineLevel="0" collapsed="false">
      <c r="A47" s="31" t="s">
        <v>385</v>
      </c>
      <c r="B47" s="34" t="n">
        <v>3000</v>
      </c>
      <c r="C47" s="36" t="n">
        <f aca="false">B47/565000</f>
        <v>0.00530973451327434</v>
      </c>
      <c r="D47" s="42" t="s">
        <v>386</v>
      </c>
      <c r="E47" s="43"/>
      <c r="F47" s="43"/>
      <c r="G47" s="43"/>
    </row>
    <row r="48" customFormat="false" ht="15" hidden="false" customHeight="true" outlineLevel="0" collapsed="false">
      <c r="A48" s="31" t="s">
        <v>253</v>
      </c>
      <c r="B48" s="34" t="n">
        <v>4050</v>
      </c>
      <c r="C48" s="36" t="n">
        <f aca="false">B48/565000</f>
        <v>0.00716814159292035</v>
      </c>
      <c r="D48" s="42" t="s">
        <v>387</v>
      </c>
      <c r="E48" s="43"/>
      <c r="F48" s="43"/>
      <c r="G48" s="43"/>
    </row>
    <row r="49" customFormat="false" ht="15.75" hidden="false" customHeight="true" outlineLevel="0" collapsed="false">
      <c r="A49" s="41" t="s">
        <v>118</v>
      </c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</row>
    <row r="50" customFormat="false" ht="15" hidden="false" customHeight="true" outlineLevel="0" collapsed="false">
      <c r="A50" s="31" t="s">
        <v>388</v>
      </c>
      <c r="B50" s="34" t="n">
        <v>10000</v>
      </c>
      <c r="C50" s="36" t="n">
        <f aca="false">B50/565000</f>
        <v>0.0176991150442478</v>
      </c>
      <c r="D50" s="42" t="s">
        <v>389</v>
      </c>
      <c r="E50" s="43"/>
      <c r="F50" s="43"/>
      <c r="G50" s="43"/>
    </row>
    <row r="51" customFormat="false" ht="15" hidden="false" customHeight="true" outlineLevel="0" collapsed="false">
      <c r="A51" s="31" t="s">
        <v>390</v>
      </c>
      <c r="B51" s="34" t="n">
        <v>14400</v>
      </c>
      <c r="C51" s="36" t="n">
        <f aca="false">B51/565000</f>
        <v>0.0254867256637168</v>
      </c>
      <c r="D51" s="42" t="s">
        <v>391</v>
      </c>
      <c r="E51" s="43"/>
      <c r="F51" s="43"/>
      <c r="G51" s="43"/>
    </row>
    <row r="52" customFormat="false" ht="15" hidden="false" customHeight="true" outlineLevel="0" collapsed="false">
      <c r="A52" s="31" t="s">
        <v>392</v>
      </c>
      <c r="B52" s="34" t="n">
        <v>8000</v>
      </c>
      <c r="C52" s="36" t="n">
        <f aca="false">B52/565000</f>
        <v>0.0141592920353982</v>
      </c>
      <c r="D52" s="42" t="s">
        <v>393</v>
      </c>
      <c r="E52" s="43"/>
      <c r="F52" s="43"/>
      <c r="G52" s="43"/>
    </row>
    <row r="53" customFormat="false" ht="15" hidden="false" customHeight="true" outlineLevel="0" collapsed="false">
      <c r="A53" s="31" t="s">
        <v>394</v>
      </c>
      <c r="B53" s="34" t="n">
        <v>6000</v>
      </c>
      <c r="C53" s="36" t="n">
        <f aca="false">B53/565000</f>
        <v>0.0106194690265487</v>
      </c>
      <c r="D53" s="42" t="s">
        <v>395</v>
      </c>
      <c r="E53" s="43"/>
      <c r="F53" s="43"/>
      <c r="G53" s="43"/>
    </row>
    <row r="54" customFormat="false" ht="15" hidden="false" customHeight="true" outlineLevel="0" collapsed="false">
      <c r="A54" s="31" t="s">
        <v>396</v>
      </c>
      <c r="B54" s="34" t="n">
        <v>5000</v>
      </c>
      <c r="C54" s="36" t="n">
        <f aca="false">B54/565000</f>
        <v>0.00884955752212389</v>
      </c>
      <c r="D54" s="42" t="s">
        <v>397</v>
      </c>
      <c r="E54" s="43"/>
      <c r="F54" s="43"/>
      <c r="G54" s="43"/>
    </row>
    <row r="55" customFormat="false" ht="15" hidden="false" customHeight="true" outlineLevel="0" collapsed="false">
      <c r="A55" s="31" t="s">
        <v>398</v>
      </c>
      <c r="B55" s="34" t="n">
        <v>3600</v>
      </c>
      <c r="C55" s="36" t="n">
        <f aca="false">B55/565000</f>
        <v>0.0063716814159292</v>
      </c>
      <c r="D55" s="42" t="s">
        <v>368</v>
      </c>
      <c r="E55" s="43"/>
      <c r="F55" s="43"/>
      <c r="G55" s="43"/>
    </row>
    <row r="56" customFormat="false" ht="15.75" hidden="false" customHeight="true" outlineLevel="0" collapsed="false">
      <c r="A56" s="41" t="s">
        <v>129</v>
      </c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</row>
    <row r="57" customFormat="false" ht="15" hidden="false" customHeight="true" outlineLevel="0" collapsed="false">
      <c r="A57" s="31" t="s">
        <v>399</v>
      </c>
      <c r="B57" s="34" t="n">
        <v>16000</v>
      </c>
      <c r="C57" s="36" t="n">
        <f aca="false">B57/565000</f>
        <v>0.0283185840707965</v>
      </c>
      <c r="D57" s="42" t="s">
        <v>400</v>
      </c>
      <c r="E57" s="43"/>
      <c r="F57" s="43"/>
      <c r="G57" s="43"/>
    </row>
    <row r="58" customFormat="false" ht="15" hidden="false" customHeight="true" outlineLevel="0" collapsed="false">
      <c r="A58" s="31" t="s">
        <v>401</v>
      </c>
      <c r="B58" s="34" t="n">
        <v>16000</v>
      </c>
      <c r="C58" s="36" t="n">
        <f aca="false">B58/565000</f>
        <v>0.0283185840707965</v>
      </c>
      <c r="D58" s="42" t="s">
        <v>402</v>
      </c>
      <c r="E58" s="43"/>
      <c r="F58" s="43"/>
      <c r="G58" s="43"/>
    </row>
    <row r="59" customFormat="false" ht="15" hidden="false" customHeight="true" outlineLevel="0" collapsed="false">
      <c r="A59" s="31" t="s">
        <v>403</v>
      </c>
      <c r="B59" s="34" t="n">
        <v>7500</v>
      </c>
      <c r="C59" s="36" t="n">
        <f aca="false">B59/565000</f>
        <v>0.0132743362831858</v>
      </c>
      <c r="D59" s="42" t="s">
        <v>404</v>
      </c>
      <c r="E59" s="43"/>
      <c r="F59" s="43"/>
      <c r="G59" s="43"/>
    </row>
    <row r="60" customFormat="false" ht="15" hidden="false" customHeight="true" outlineLevel="0" collapsed="false">
      <c r="A60" s="31" t="s">
        <v>405</v>
      </c>
      <c r="B60" s="34" t="n">
        <v>6000</v>
      </c>
      <c r="C60" s="36" t="n">
        <f aca="false">B60/565000</f>
        <v>0.0106194690265487</v>
      </c>
      <c r="D60" s="42" t="s">
        <v>406</v>
      </c>
      <c r="E60" s="43"/>
      <c r="F60" s="43"/>
      <c r="G60" s="43"/>
    </row>
    <row r="61" customFormat="false" ht="15" hidden="false" customHeight="true" outlineLevel="0" collapsed="false">
      <c r="A61" s="31" t="s">
        <v>407</v>
      </c>
      <c r="B61" s="34" t="n">
        <v>12000</v>
      </c>
      <c r="C61" s="36" t="n">
        <f aca="false">B61/565000</f>
        <v>0.0212389380530973</v>
      </c>
      <c r="D61" s="42" t="s">
        <v>408</v>
      </c>
      <c r="E61" s="43"/>
      <c r="F61" s="43"/>
      <c r="G61" s="43"/>
    </row>
    <row r="62" customFormat="false" ht="15" hidden="false" customHeight="true" outlineLevel="0" collapsed="false">
      <c r="A62" s="31" t="s">
        <v>409</v>
      </c>
      <c r="B62" s="34" t="n">
        <v>8500</v>
      </c>
      <c r="C62" s="36" t="n">
        <f aca="false">B62/565000</f>
        <v>0.0150442477876106</v>
      </c>
      <c r="D62" s="42" t="s">
        <v>410</v>
      </c>
      <c r="E62" s="43"/>
      <c r="F62" s="43"/>
      <c r="G62" s="43"/>
    </row>
    <row r="63" customFormat="false" ht="15" hidden="false" customHeight="true" outlineLevel="0" collapsed="false">
      <c r="A63" s="31" t="s">
        <v>411</v>
      </c>
      <c r="B63" s="34" t="n">
        <v>5000</v>
      </c>
      <c r="C63" s="36" t="n">
        <f aca="false">B63/565000</f>
        <v>0.00884955752212389</v>
      </c>
      <c r="D63" s="42" t="s">
        <v>412</v>
      </c>
      <c r="E63" s="43"/>
      <c r="F63" s="43"/>
      <c r="G63" s="43"/>
    </row>
    <row r="64" customFormat="false" ht="15.75" hidden="false" customHeight="true" outlineLevel="0" collapsed="false">
      <c r="A64" s="41" t="s">
        <v>140</v>
      </c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</row>
    <row r="65" customFormat="false" ht="15" hidden="false" customHeight="true" outlineLevel="0" collapsed="false">
      <c r="A65" s="31" t="s">
        <v>413</v>
      </c>
      <c r="B65" s="34" t="n">
        <v>20000</v>
      </c>
      <c r="C65" s="36" t="n">
        <f aca="false">B65/565000</f>
        <v>0.0353982300884956</v>
      </c>
      <c r="D65" s="42" t="s">
        <v>414</v>
      </c>
      <c r="E65" s="43"/>
      <c r="F65" s="43"/>
      <c r="G65" s="43"/>
    </row>
    <row r="66" customFormat="false" ht="15" hidden="false" customHeight="true" outlineLevel="0" collapsed="false">
      <c r="A66" s="31" t="s">
        <v>415</v>
      </c>
      <c r="B66" s="34" t="n">
        <v>7000</v>
      </c>
      <c r="C66" s="36" t="n">
        <f aca="false">B66/565000</f>
        <v>0.0123893805309735</v>
      </c>
      <c r="D66" s="42" t="s">
        <v>416</v>
      </c>
      <c r="E66" s="43"/>
      <c r="F66" s="43"/>
      <c r="G66" s="43"/>
    </row>
    <row r="67" customFormat="false" ht="15" hidden="false" customHeight="true" outlineLevel="0" collapsed="false">
      <c r="A67" s="31" t="s">
        <v>417</v>
      </c>
      <c r="B67" s="34" t="n">
        <v>8000</v>
      </c>
      <c r="C67" s="36" t="n">
        <f aca="false">B67/565000</f>
        <v>0.0141592920353982</v>
      </c>
      <c r="D67" s="42" t="s">
        <v>418</v>
      </c>
      <c r="E67" s="43"/>
      <c r="F67" s="43"/>
      <c r="G67" s="43"/>
    </row>
    <row r="68" customFormat="false" ht="15" hidden="false" customHeight="true" outlineLevel="0" collapsed="false">
      <c r="A68" s="31" t="s">
        <v>419</v>
      </c>
      <c r="B68" s="34" t="n">
        <v>12000</v>
      </c>
      <c r="C68" s="36" t="n">
        <f aca="false">B68/565000</f>
        <v>0.0212389380530973</v>
      </c>
      <c r="D68" s="42" t="s">
        <v>420</v>
      </c>
      <c r="E68" s="43"/>
      <c r="F68" s="43"/>
      <c r="G68" s="43"/>
    </row>
    <row r="69" customFormat="false" ht="15" hidden="false" customHeight="true" outlineLevel="0" collapsed="false">
      <c r="A69" s="31" t="s">
        <v>421</v>
      </c>
      <c r="B69" s="34" t="n">
        <v>10000</v>
      </c>
      <c r="C69" s="36" t="n">
        <f aca="false">B69/565000</f>
        <v>0.0176991150442478</v>
      </c>
      <c r="D69" s="42" t="s">
        <v>422</v>
      </c>
      <c r="E69" s="43"/>
      <c r="F69" s="43"/>
      <c r="G69" s="43"/>
    </row>
    <row r="70" customFormat="false" ht="15" hidden="false" customHeight="true" outlineLevel="0" collapsed="false">
      <c r="A70" s="31" t="s">
        <v>423</v>
      </c>
      <c r="B70" s="34" t="n">
        <v>10000</v>
      </c>
      <c r="C70" s="36" t="n">
        <f aca="false">B70/565000</f>
        <v>0.0176991150442478</v>
      </c>
      <c r="D70" s="42" t="s">
        <v>424</v>
      </c>
      <c r="E70" s="43"/>
      <c r="F70" s="43"/>
      <c r="G70" s="43"/>
    </row>
    <row r="71" customFormat="false" ht="15" hidden="false" customHeight="true" outlineLevel="0" collapsed="false">
      <c r="A71" s="31" t="s">
        <v>425</v>
      </c>
      <c r="B71" s="34" t="n">
        <v>5000</v>
      </c>
      <c r="C71" s="36" t="n">
        <f aca="false">B71/565000</f>
        <v>0.00884955752212389</v>
      </c>
      <c r="D71" s="42" t="s">
        <v>426</v>
      </c>
      <c r="E71" s="43"/>
      <c r="F71" s="43"/>
      <c r="G71" s="43"/>
    </row>
    <row r="72" customFormat="false" ht="15" hidden="false" customHeight="true" outlineLevel="0" collapsed="false">
      <c r="A72" s="31" t="s">
        <v>427</v>
      </c>
      <c r="B72" s="34" t="n">
        <v>3000</v>
      </c>
      <c r="C72" s="36" t="n">
        <f aca="false">B72/565000</f>
        <v>0.00530973451327434</v>
      </c>
      <c r="D72" s="42" t="s">
        <v>428</v>
      </c>
      <c r="E72" s="43"/>
      <c r="F72" s="43"/>
      <c r="G72" s="43"/>
    </row>
    <row r="73" customFormat="false" ht="15.75" hidden="false" customHeight="true" outlineLevel="0" collapsed="false">
      <c r="A73" s="41" t="s">
        <v>157</v>
      </c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</row>
    <row r="74" customFormat="false" ht="15" hidden="false" customHeight="true" outlineLevel="0" collapsed="false">
      <c r="A74" s="31" t="s">
        <v>429</v>
      </c>
      <c r="B74" s="34" t="n">
        <v>10000</v>
      </c>
      <c r="C74" s="36" t="n">
        <f aca="false">B74/565000</f>
        <v>0.0176991150442478</v>
      </c>
      <c r="D74" s="42" t="s">
        <v>430</v>
      </c>
      <c r="E74" s="43"/>
      <c r="F74" s="43"/>
      <c r="G74" s="43"/>
    </row>
    <row r="75" customFormat="false" ht="15" hidden="false" customHeight="true" outlineLevel="0" collapsed="false">
      <c r="A75" s="31" t="s">
        <v>431</v>
      </c>
      <c r="B75" s="34" t="n">
        <v>10000</v>
      </c>
      <c r="C75" s="36" t="n">
        <f aca="false">B75/565000</f>
        <v>0.0176991150442478</v>
      </c>
      <c r="D75" s="42" t="s">
        <v>432</v>
      </c>
      <c r="E75" s="43"/>
      <c r="F75" s="43"/>
      <c r="G75" s="43"/>
    </row>
    <row r="76" customFormat="false" ht="15" hidden="false" customHeight="true" outlineLevel="0" collapsed="false">
      <c r="A76" s="31" t="s">
        <v>433</v>
      </c>
      <c r="B76" s="34" t="n">
        <v>6000</v>
      </c>
      <c r="C76" s="36" t="n">
        <f aca="false">B76/565000</f>
        <v>0.0106194690265487</v>
      </c>
      <c r="D76" s="42" t="s">
        <v>434</v>
      </c>
      <c r="E76" s="43"/>
      <c r="F76" s="43"/>
      <c r="G76" s="43"/>
    </row>
    <row r="77" customFormat="false" ht="15" hidden="false" customHeight="true" outlineLevel="0" collapsed="false">
      <c r="A77" s="31" t="s">
        <v>435</v>
      </c>
      <c r="B77" s="34" t="n">
        <v>4800</v>
      </c>
      <c r="C77" s="36" t="n">
        <f aca="false">B77/565000</f>
        <v>0.00849557522123894</v>
      </c>
      <c r="D77" s="42" t="s">
        <v>436</v>
      </c>
      <c r="E77" s="43"/>
      <c r="F77" s="43"/>
      <c r="G77" s="43"/>
    </row>
    <row r="78" customFormat="false" ht="15" hidden="false" customHeight="true" outlineLevel="0" collapsed="false">
      <c r="A78" s="31" t="s">
        <v>437</v>
      </c>
      <c r="B78" s="34" t="n">
        <v>6000</v>
      </c>
      <c r="C78" s="36" t="n">
        <f aca="false">B78/565000</f>
        <v>0.0106194690265487</v>
      </c>
      <c r="D78" s="42" t="s">
        <v>438</v>
      </c>
      <c r="E78" s="43"/>
      <c r="F78" s="43"/>
      <c r="G78" s="43"/>
    </row>
    <row r="79" customFormat="false" ht="15" hidden="false" customHeight="true" outlineLevel="0" collapsed="false">
      <c r="A79" s="31" t="s">
        <v>439</v>
      </c>
      <c r="B79" s="34" t="n">
        <v>5000</v>
      </c>
      <c r="C79" s="36" t="n">
        <f aca="false">B79/565000</f>
        <v>0.00884955752212389</v>
      </c>
      <c r="D79" s="42" t="s">
        <v>440</v>
      </c>
      <c r="E79" s="43"/>
      <c r="F79" s="43"/>
      <c r="G79" s="43"/>
    </row>
    <row r="80" customFormat="false" ht="15" hidden="false" customHeight="true" outlineLevel="0" collapsed="false">
      <c r="A80" s="31" t="s">
        <v>441</v>
      </c>
      <c r="B80" s="34" t="n">
        <v>3200</v>
      </c>
      <c r="C80" s="36" t="n">
        <f aca="false">B80/565000</f>
        <v>0.00566371681415929</v>
      </c>
      <c r="D80" s="42" t="s">
        <v>442</v>
      </c>
      <c r="E80" s="43"/>
      <c r="F80" s="43"/>
      <c r="G80" s="43"/>
    </row>
    <row r="81" customFormat="false" ht="15" hidden="false" customHeight="true" outlineLevel="0" collapsed="false">
      <c r="A81" s="31" t="s">
        <v>443</v>
      </c>
      <c r="B81" s="34" t="n">
        <v>5000</v>
      </c>
      <c r="C81" s="36" t="n">
        <f aca="false">B81/565000</f>
        <v>0.00884955752212389</v>
      </c>
      <c r="D81" s="42" t="s">
        <v>444</v>
      </c>
      <c r="E81" s="43"/>
      <c r="F81" s="43"/>
      <c r="G81" s="43"/>
    </row>
    <row r="82" customFormat="false" ht="15.75" hidden="false" customHeight="true" outlineLevel="0" collapsed="false">
      <c r="A82" s="41" t="s">
        <v>168</v>
      </c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</row>
    <row r="83" customFormat="false" ht="15" hidden="false" customHeight="true" outlineLevel="0" collapsed="false">
      <c r="A83" s="31" t="s">
        <v>445</v>
      </c>
      <c r="B83" s="34" t="n">
        <v>20000</v>
      </c>
      <c r="C83" s="36" t="n">
        <f aca="false">B83/565000</f>
        <v>0.0353982300884956</v>
      </c>
      <c r="D83" s="42" t="s">
        <v>446</v>
      </c>
      <c r="E83" s="43"/>
      <c r="F83" s="43"/>
      <c r="G83" s="43"/>
    </row>
    <row r="84" customFormat="false" ht="15" hidden="false" customHeight="true" outlineLevel="0" collapsed="false">
      <c r="A84" s="31" t="s">
        <v>447</v>
      </c>
      <c r="B84" s="34" t="n">
        <v>10000</v>
      </c>
      <c r="C84" s="36" t="n">
        <f aca="false">B84/565000</f>
        <v>0.0176991150442478</v>
      </c>
      <c r="D84" s="42" t="s">
        <v>448</v>
      </c>
      <c r="E84" s="43"/>
      <c r="F84" s="43"/>
      <c r="G84" s="43"/>
    </row>
    <row r="85" customFormat="false" ht="15" hidden="false" customHeight="true" outlineLevel="0" collapsed="false">
      <c r="A85" s="31" t="s">
        <v>449</v>
      </c>
      <c r="B85" s="34" t="n">
        <v>8000</v>
      </c>
      <c r="C85" s="36" t="n">
        <f aca="false">B85/565000</f>
        <v>0.0141592920353982</v>
      </c>
      <c r="D85" s="42" t="s">
        <v>450</v>
      </c>
      <c r="E85" s="43"/>
      <c r="F85" s="43"/>
      <c r="G85" s="43"/>
    </row>
    <row r="86" customFormat="false" ht="15" hidden="false" customHeight="true" outlineLevel="0" collapsed="false">
      <c r="A86" s="31" t="s">
        <v>451</v>
      </c>
      <c r="B86" s="34" t="n">
        <v>5000</v>
      </c>
      <c r="C86" s="36" t="n">
        <f aca="false">B86/565000</f>
        <v>0.00884955752212389</v>
      </c>
      <c r="D86" s="42" t="s">
        <v>452</v>
      </c>
      <c r="E86" s="43"/>
      <c r="F86" s="43"/>
      <c r="G86" s="43"/>
    </row>
    <row r="87" customFormat="false" ht="15" hidden="false" customHeight="true" outlineLevel="0" collapsed="false">
      <c r="A87" s="31" t="s">
        <v>453</v>
      </c>
      <c r="B87" s="34" t="n">
        <v>10000</v>
      </c>
      <c r="C87" s="36" t="n">
        <f aca="false">B87/565000</f>
        <v>0.0176991150442478</v>
      </c>
      <c r="D87" s="42" t="s">
        <v>454</v>
      </c>
      <c r="E87" s="43"/>
      <c r="F87" s="43"/>
      <c r="G87" s="43"/>
    </row>
    <row r="88" customFormat="false" ht="15" hidden="false" customHeight="true" outlineLevel="0" collapsed="false">
      <c r="A88" s="31" t="s">
        <v>313</v>
      </c>
      <c r="B88" s="34" t="n">
        <v>7000</v>
      </c>
      <c r="C88" s="36" t="n">
        <f aca="false">B88/565000</f>
        <v>0.0123893805309735</v>
      </c>
      <c r="D88" s="42" t="s">
        <v>455</v>
      </c>
      <c r="E88" s="43"/>
      <c r="F88" s="43"/>
      <c r="G88" s="43"/>
    </row>
    <row r="89" customFormat="false" ht="15" hidden="false" customHeight="true" outlineLevel="0" collapsed="false">
      <c r="A89" s="31" t="s">
        <v>456</v>
      </c>
      <c r="B89" s="34" t="n">
        <v>5000</v>
      </c>
      <c r="C89" s="36" t="n">
        <f aca="false">B89/565000</f>
        <v>0.00884955752212389</v>
      </c>
      <c r="D89" s="42" t="s">
        <v>457</v>
      </c>
      <c r="E89" s="43"/>
      <c r="F89" s="43"/>
      <c r="G89" s="43"/>
    </row>
    <row r="90" customFormat="false" ht="15" hidden="false" customHeight="true" outlineLevel="0" collapsed="false">
      <c r="A90" s="31" t="s">
        <v>458</v>
      </c>
      <c r="B90" s="34" t="n">
        <v>5000</v>
      </c>
      <c r="C90" s="36" t="n">
        <f aca="false">B90/565000</f>
        <v>0.00884955752212389</v>
      </c>
      <c r="D90" s="42" t="s">
        <v>459</v>
      </c>
      <c r="E90" s="43"/>
      <c r="F90" s="43"/>
      <c r="G90" s="43"/>
    </row>
    <row r="91" customFormat="false" ht="15.75" hidden="false" customHeight="true" outlineLevel="0" collapsed="false">
      <c r="A91" s="41" t="s">
        <v>179</v>
      </c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</row>
    <row r="92" customFormat="false" ht="15" hidden="false" customHeight="true" outlineLevel="0" collapsed="false">
      <c r="A92" s="31" t="s">
        <v>180</v>
      </c>
      <c r="B92" s="34" t="n">
        <v>28250</v>
      </c>
      <c r="C92" s="36" t="n">
        <f aca="false">B92/565000</f>
        <v>0.05</v>
      </c>
      <c r="D92" s="42" t="s">
        <v>460</v>
      </c>
      <c r="E92" s="43"/>
      <c r="F92" s="43"/>
      <c r="G92" s="43"/>
    </row>
    <row r="93" customFormat="false" ht="15" hidden="false" customHeight="true" outlineLevel="0" collapsed="false">
      <c r="A93" s="31" t="s">
        <v>461</v>
      </c>
      <c r="B93" s="34" t="n">
        <v>3000</v>
      </c>
      <c r="C93" s="36" t="n">
        <f aca="false">B93/565000</f>
        <v>0.00530973451327434</v>
      </c>
      <c r="D93" s="42" t="s">
        <v>462</v>
      </c>
      <c r="E93" s="43"/>
      <c r="F93" s="43"/>
      <c r="G93" s="43"/>
    </row>
    <row r="94" customFormat="false" ht="15.75" hidden="false" customHeight="true" outlineLevel="0" collapsed="false">
      <c r="A94" s="27" t="s">
        <v>59</v>
      </c>
      <c r="B94" s="28" t="n">
        <f aca="false">SUM(B31:B93)</f>
        <v>539700</v>
      </c>
    </row>
    <row r="95" customFormat="false" ht="15.75" hidden="false" customHeight="true" outlineLevel="0" collapsed="false">
      <c r="A95" s="25" t="s">
        <v>184</v>
      </c>
      <c r="B95" s="26" t="n">
        <f aca="false">B26-B94</f>
        <v>-524700</v>
      </c>
    </row>
    <row r="97" customFormat="false" ht="21.75" hidden="false" customHeight="true" outlineLevel="0" collapsed="false">
      <c r="A97" s="19" t="s">
        <v>185</v>
      </c>
      <c r="B97" s="19"/>
      <c r="C97" s="19"/>
      <c r="D97" s="19"/>
      <c r="E97" s="19"/>
      <c r="F97" s="19"/>
      <c r="G97" s="19"/>
    </row>
    <row r="98" customFormat="false" ht="18" hidden="false" customHeight="true" outlineLevel="0" collapsed="false">
      <c r="A98" s="20" t="s">
        <v>186</v>
      </c>
      <c r="B98" s="20" t="s">
        <v>187</v>
      </c>
      <c r="C98" s="20" t="s">
        <v>188</v>
      </c>
    </row>
    <row r="99" customFormat="false" ht="18" hidden="false" customHeight="true" outlineLevel="0" collapsed="false">
      <c r="A99" s="35" t="s">
        <v>189</v>
      </c>
      <c r="B99" s="44" t="s">
        <v>23</v>
      </c>
      <c r="C99" s="37" t="s">
        <v>463</v>
      </c>
      <c r="D99" s="38"/>
      <c r="E99" s="38"/>
      <c r="F99" s="38"/>
      <c r="G99" s="38"/>
    </row>
    <row r="100" customFormat="false" ht="18" hidden="false" customHeight="true" outlineLevel="0" collapsed="false">
      <c r="A100" s="39" t="s">
        <v>191</v>
      </c>
      <c r="B100" s="45" t="s">
        <v>464</v>
      </c>
      <c r="C100" s="40" t="s">
        <v>465</v>
      </c>
      <c r="D100" s="33"/>
      <c r="E100" s="33"/>
      <c r="F100" s="33"/>
      <c r="G100" s="33"/>
    </row>
    <row r="101" customFormat="false" ht="18" hidden="false" customHeight="true" outlineLevel="0" collapsed="false">
      <c r="A101" s="35" t="s">
        <v>28</v>
      </c>
      <c r="B101" s="44" t="s">
        <v>466</v>
      </c>
      <c r="C101" s="37" t="s">
        <v>467</v>
      </c>
      <c r="D101" s="38"/>
      <c r="E101" s="38"/>
      <c r="F101" s="38"/>
      <c r="G101" s="38"/>
    </row>
    <row r="102" customFormat="false" ht="18" hidden="false" customHeight="true" outlineLevel="0" collapsed="false">
      <c r="A102" s="39" t="s">
        <v>196</v>
      </c>
      <c r="B102" s="45" t="s">
        <v>468</v>
      </c>
      <c r="C102" s="40" t="s">
        <v>469</v>
      </c>
      <c r="D102" s="33"/>
      <c r="E102" s="33"/>
      <c r="F102" s="33"/>
      <c r="G102" s="33"/>
    </row>
    <row r="103" customFormat="false" ht="18" hidden="false" customHeight="true" outlineLevel="0" collapsed="false">
      <c r="A103" s="35" t="s">
        <v>199</v>
      </c>
      <c r="B103" s="44" t="s">
        <v>470</v>
      </c>
      <c r="C103" s="37" t="s">
        <v>471</v>
      </c>
      <c r="D103" s="38"/>
      <c r="E103" s="38"/>
      <c r="F103" s="38"/>
      <c r="G103" s="38"/>
    </row>
    <row r="104" customFormat="false" ht="18" hidden="false" customHeight="true" outlineLevel="0" collapsed="false">
      <c r="A104" s="39" t="s">
        <v>202</v>
      </c>
      <c r="B104" s="45" t="s">
        <v>194</v>
      </c>
      <c r="C104" s="40" t="s">
        <v>472</v>
      </c>
      <c r="D104" s="33"/>
      <c r="E104" s="33"/>
      <c r="F104" s="33"/>
      <c r="G104" s="33"/>
    </row>
    <row r="105" customFormat="false" ht="18" hidden="false" customHeight="true" outlineLevel="0" collapsed="false">
      <c r="A105" s="35" t="s">
        <v>332</v>
      </c>
      <c r="B105" s="44" t="s">
        <v>473</v>
      </c>
      <c r="C105" s="37" t="s">
        <v>474</v>
      </c>
      <c r="D105" s="38"/>
      <c r="E105" s="38"/>
      <c r="F105" s="38"/>
      <c r="G105" s="38"/>
    </row>
    <row r="106" customFormat="false" ht="18" hidden="false" customHeight="true" outlineLevel="0" collapsed="false">
      <c r="A106" s="39" t="s">
        <v>475</v>
      </c>
      <c r="B106" s="45" t="s">
        <v>476</v>
      </c>
      <c r="C106" s="40" t="s">
        <v>477</v>
      </c>
      <c r="D106" s="33"/>
      <c r="E106" s="33"/>
      <c r="F106" s="33"/>
      <c r="G106" s="33"/>
    </row>
    <row r="108" customFormat="false" ht="27.75" hidden="false" customHeight="true" outlineLevel="0" collapsed="false">
      <c r="A108" s="29" t="s">
        <v>205</v>
      </c>
      <c r="B108" s="29"/>
      <c r="C108" s="29"/>
      <c r="D108" s="29"/>
      <c r="E108" s="29"/>
      <c r="F108" s="29"/>
      <c r="G108" s="29"/>
    </row>
    <row r="109" customFormat="false" ht="15" hidden="false" customHeight="false" outlineLevel="0" collapsed="false">
      <c r="A109" s="29"/>
      <c r="B109" s="29"/>
      <c r="C109" s="29"/>
      <c r="D109" s="29"/>
      <c r="E109" s="29"/>
      <c r="F109" s="29"/>
      <c r="G109" s="29"/>
    </row>
  </sheetData>
  <mergeCells count="15">
    <mergeCell ref="A2:G2"/>
    <mergeCell ref="A3:G3"/>
    <mergeCell ref="A5:G5"/>
    <mergeCell ref="A13:G13"/>
    <mergeCell ref="A29:G29"/>
    <mergeCell ref="A31:L31"/>
    <mergeCell ref="A40:L40"/>
    <mergeCell ref="A49:L49"/>
    <mergeCell ref="A56:L56"/>
    <mergeCell ref="A64:L64"/>
    <mergeCell ref="A73:L73"/>
    <mergeCell ref="A82:L82"/>
    <mergeCell ref="A91:L91"/>
    <mergeCell ref="A97:G97"/>
    <mergeCell ref="A108:G10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49A28"/>
    <pageSetUpPr fitToPage="false"/>
  </sheetPr>
  <dimension ref="A1:H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2"/>
    <col collapsed="false" customWidth="true" hidden="false" outlineLevel="0" max="4" min="2" style="0" width="14"/>
    <col collapsed="false" customWidth="true" hidden="false" outlineLevel="0" max="8" min="5" style="0" width="18"/>
  </cols>
  <sheetData>
    <row r="1" customFormat="false" ht="7.5" hidden="false" customHeight="true" outlineLevel="0" collapsed="false"/>
    <row r="2" customFormat="false" ht="33.75" hidden="false" customHeight="true" outlineLevel="0" collapsed="false">
      <c r="A2" s="30" t="s">
        <v>478</v>
      </c>
      <c r="B2" s="30"/>
      <c r="C2" s="30"/>
      <c r="D2" s="30"/>
      <c r="E2" s="30"/>
      <c r="F2" s="30"/>
      <c r="G2" s="30"/>
      <c r="H2" s="30"/>
    </row>
    <row r="3" customFormat="false" ht="18" hidden="false" customHeight="true" outlineLevel="0" collapsed="false">
      <c r="A3" s="46" t="s">
        <v>479</v>
      </c>
      <c r="B3" s="46"/>
      <c r="C3" s="46"/>
      <c r="D3" s="46"/>
      <c r="E3" s="46"/>
      <c r="F3" s="46"/>
      <c r="G3" s="46"/>
      <c r="H3" s="46"/>
    </row>
    <row r="5" customFormat="false" ht="21.75" hidden="false" customHeight="true" outlineLevel="0" collapsed="false">
      <c r="A5" s="19" t="s">
        <v>480</v>
      </c>
      <c r="B5" s="19"/>
      <c r="C5" s="19"/>
      <c r="D5" s="19"/>
      <c r="E5" s="19"/>
      <c r="F5" s="19"/>
      <c r="G5" s="19"/>
      <c r="H5" s="19"/>
    </row>
    <row r="6" customFormat="false" ht="31.5" hidden="false" customHeight="true" outlineLevel="0" collapsed="false">
      <c r="A6" s="47" t="s">
        <v>481</v>
      </c>
      <c r="B6" s="48" t="s">
        <v>482</v>
      </c>
      <c r="C6" s="48" t="s">
        <v>483</v>
      </c>
      <c r="D6" s="48" t="s">
        <v>484</v>
      </c>
      <c r="E6" s="47" t="s">
        <v>72</v>
      </c>
      <c r="F6" s="47"/>
      <c r="G6" s="47"/>
      <c r="H6" s="47"/>
    </row>
    <row r="7" customFormat="false" ht="18" hidden="false" customHeight="true" outlineLevel="0" collapsed="false">
      <c r="A7" s="21" t="s">
        <v>485</v>
      </c>
      <c r="B7" s="49" t="s">
        <v>486</v>
      </c>
      <c r="C7" s="50" t="s">
        <v>487</v>
      </c>
      <c r="D7" s="51" t="s">
        <v>487</v>
      </c>
      <c r="E7" s="37" t="s">
        <v>488</v>
      </c>
      <c r="F7" s="38"/>
      <c r="G7" s="38"/>
      <c r="H7" s="38"/>
    </row>
    <row r="8" customFormat="false" ht="18" hidden="false" customHeight="true" outlineLevel="0" collapsed="false">
      <c r="A8" s="23" t="s">
        <v>489</v>
      </c>
      <c r="B8" s="49" t="s">
        <v>490</v>
      </c>
      <c r="C8" s="52" t="s">
        <v>491</v>
      </c>
      <c r="D8" s="53" t="s">
        <v>492</v>
      </c>
      <c r="E8" s="40" t="s">
        <v>493</v>
      </c>
      <c r="F8" s="33"/>
      <c r="G8" s="33"/>
      <c r="H8" s="33"/>
    </row>
    <row r="9" customFormat="false" ht="18" hidden="false" customHeight="true" outlineLevel="0" collapsed="false">
      <c r="A9" s="21" t="s">
        <v>494</v>
      </c>
      <c r="B9" s="49" t="s">
        <v>490</v>
      </c>
      <c r="C9" s="52" t="s">
        <v>495</v>
      </c>
      <c r="D9" s="53" t="s">
        <v>495</v>
      </c>
      <c r="E9" s="37" t="s">
        <v>496</v>
      </c>
      <c r="F9" s="38"/>
      <c r="G9" s="38"/>
      <c r="H9" s="38"/>
    </row>
    <row r="10" customFormat="false" ht="18" hidden="false" customHeight="true" outlineLevel="0" collapsed="false">
      <c r="A10" s="23" t="s">
        <v>497</v>
      </c>
      <c r="B10" s="49" t="s">
        <v>490</v>
      </c>
      <c r="C10" s="52" t="s">
        <v>495</v>
      </c>
      <c r="D10" s="53" t="s">
        <v>495</v>
      </c>
      <c r="E10" s="40" t="s">
        <v>498</v>
      </c>
      <c r="F10" s="33"/>
      <c r="G10" s="33"/>
      <c r="H10" s="33"/>
    </row>
    <row r="11" customFormat="false" ht="18" hidden="false" customHeight="true" outlineLevel="0" collapsed="false">
      <c r="A11" s="21" t="s">
        <v>499</v>
      </c>
      <c r="B11" s="49" t="s">
        <v>500</v>
      </c>
      <c r="C11" s="52" t="s">
        <v>501</v>
      </c>
      <c r="D11" s="53" t="s">
        <v>502</v>
      </c>
      <c r="E11" s="37" t="s">
        <v>503</v>
      </c>
      <c r="F11" s="38"/>
      <c r="G11" s="38"/>
      <c r="H11" s="38"/>
    </row>
    <row r="12" customFormat="false" ht="18" hidden="false" customHeight="true" outlineLevel="0" collapsed="false">
      <c r="A12" s="23" t="s">
        <v>504</v>
      </c>
      <c r="B12" s="49" t="s">
        <v>505</v>
      </c>
      <c r="C12" s="52" t="s">
        <v>506</v>
      </c>
      <c r="D12" s="53" t="s">
        <v>507</v>
      </c>
      <c r="E12" s="40" t="s">
        <v>508</v>
      </c>
      <c r="F12" s="33"/>
      <c r="G12" s="33"/>
      <c r="H12" s="33"/>
    </row>
    <row r="13" customFormat="false" ht="18" hidden="false" customHeight="true" outlineLevel="0" collapsed="false">
      <c r="A13" s="21" t="s">
        <v>509</v>
      </c>
      <c r="B13" s="49" t="s">
        <v>510</v>
      </c>
      <c r="C13" s="52" t="s">
        <v>511</v>
      </c>
      <c r="D13" s="53" t="s">
        <v>512</v>
      </c>
      <c r="E13" s="37" t="s">
        <v>513</v>
      </c>
      <c r="F13" s="38"/>
      <c r="G13" s="38"/>
      <c r="H13" s="38"/>
    </row>
    <row r="14" customFormat="false" ht="18" hidden="false" customHeight="true" outlineLevel="0" collapsed="false">
      <c r="A14" s="23" t="s">
        <v>514</v>
      </c>
      <c r="B14" s="49" t="s">
        <v>515</v>
      </c>
      <c r="C14" s="52" t="s">
        <v>516</v>
      </c>
      <c r="D14" s="51" t="s">
        <v>487</v>
      </c>
      <c r="E14" s="40" t="s">
        <v>517</v>
      </c>
      <c r="F14" s="33"/>
      <c r="G14" s="33"/>
      <c r="H14" s="33"/>
    </row>
    <row r="15" customFormat="false" ht="18" hidden="false" customHeight="true" outlineLevel="0" collapsed="false">
      <c r="A15" s="21" t="s">
        <v>518</v>
      </c>
      <c r="B15" s="49" t="s">
        <v>490</v>
      </c>
      <c r="C15" s="52" t="s">
        <v>495</v>
      </c>
      <c r="D15" s="51" t="s">
        <v>487</v>
      </c>
      <c r="E15" s="37" t="s">
        <v>519</v>
      </c>
      <c r="F15" s="38"/>
      <c r="G15" s="38"/>
      <c r="H15" s="38"/>
    </row>
    <row r="16" customFormat="false" ht="18" hidden="false" customHeight="true" outlineLevel="0" collapsed="false">
      <c r="A16" s="23" t="s">
        <v>520</v>
      </c>
      <c r="B16" s="49" t="s">
        <v>495</v>
      </c>
      <c r="C16" s="50" t="s">
        <v>487</v>
      </c>
      <c r="D16" s="51" t="s">
        <v>487</v>
      </c>
      <c r="E16" s="40" t="s">
        <v>521</v>
      </c>
      <c r="F16" s="33"/>
      <c r="G16" s="33"/>
      <c r="H16" s="33"/>
    </row>
    <row r="17" customFormat="false" ht="18" hidden="false" customHeight="true" outlineLevel="0" collapsed="false">
      <c r="A17" s="21" t="s">
        <v>522</v>
      </c>
      <c r="B17" s="49" t="s">
        <v>523</v>
      </c>
      <c r="C17" s="52" t="s">
        <v>524</v>
      </c>
      <c r="D17" s="53" t="s">
        <v>524</v>
      </c>
      <c r="E17" s="37" t="s">
        <v>525</v>
      </c>
      <c r="F17" s="38"/>
      <c r="G17" s="38"/>
      <c r="H17" s="38"/>
    </row>
    <row r="18" customFormat="false" ht="18" hidden="false" customHeight="true" outlineLevel="0" collapsed="false">
      <c r="A18" s="23" t="s">
        <v>526</v>
      </c>
      <c r="B18" s="49" t="s">
        <v>490</v>
      </c>
      <c r="C18" s="52" t="s">
        <v>527</v>
      </c>
      <c r="D18" s="51" t="s">
        <v>487</v>
      </c>
      <c r="E18" s="40" t="s">
        <v>528</v>
      </c>
      <c r="F18" s="33"/>
      <c r="G18" s="33"/>
      <c r="H18" s="33"/>
    </row>
    <row r="19" customFormat="false" ht="18" hidden="false" customHeight="true" outlineLevel="0" collapsed="false">
      <c r="A19" s="21" t="s">
        <v>529</v>
      </c>
      <c r="B19" s="49" t="s">
        <v>530</v>
      </c>
      <c r="C19" s="52" t="s">
        <v>531</v>
      </c>
      <c r="D19" s="51" t="s">
        <v>487</v>
      </c>
      <c r="E19" s="37" t="s">
        <v>532</v>
      </c>
      <c r="F19" s="38"/>
      <c r="G19" s="38"/>
      <c r="H19" s="38"/>
    </row>
    <row r="20" customFormat="false" ht="18" hidden="false" customHeight="true" outlineLevel="0" collapsed="false">
      <c r="A20" s="23" t="s">
        <v>533</v>
      </c>
      <c r="B20" s="49" t="s">
        <v>534</v>
      </c>
      <c r="C20" s="52" t="s">
        <v>535</v>
      </c>
      <c r="D20" s="51" t="s">
        <v>487</v>
      </c>
      <c r="E20" s="40" t="s">
        <v>536</v>
      </c>
      <c r="F20" s="33"/>
      <c r="G20" s="33"/>
      <c r="H20" s="33"/>
    </row>
    <row r="21" customFormat="false" ht="18" hidden="false" customHeight="true" outlineLevel="0" collapsed="false">
      <c r="A21" s="21" t="s">
        <v>537</v>
      </c>
      <c r="B21" s="49" t="s">
        <v>538</v>
      </c>
      <c r="C21" s="52" t="s">
        <v>539</v>
      </c>
      <c r="D21" s="53" t="s">
        <v>540</v>
      </c>
      <c r="E21" s="37" t="s">
        <v>541</v>
      </c>
      <c r="F21" s="38"/>
      <c r="G21" s="38"/>
      <c r="H21" s="38"/>
    </row>
    <row r="23" customFormat="false" ht="21.75" hidden="false" customHeight="true" outlineLevel="0" collapsed="false">
      <c r="A23" s="19" t="s">
        <v>542</v>
      </c>
      <c r="B23" s="19"/>
      <c r="C23" s="19"/>
      <c r="D23" s="19"/>
      <c r="E23" s="19"/>
      <c r="F23" s="19"/>
      <c r="G23" s="19"/>
      <c r="H23" s="19"/>
    </row>
    <row r="24" customFormat="false" ht="18" hidden="false" customHeight="true" outlineLevel="0" collapsed="false">
      <c r="A24" s="20" t="s">
        <v>543</v>
      </c>
      <c r="B24" s="20" t="s">
        <v>544</v>
      </c>
      <c r="C24" s="20" t="s">
        <v>545</v>
      </c>
      <c r="D24" s="20" t="s">
        <v>546</v>
      </c>
      <c r="E24" s="20" t="s">
        <v>547</v>
      </c>
      <c r="F24" s="20" t="s">
        <v>548</v>
      </c>
      <c r="G24" s="20" t="s">
        <v>549</v>
      </c>
      <c r="H24" s="20" t="s">
        <v>550</v>
      </c>
    </row>
    <row r="25" customFormat="false" ht="15" hidden="false" customHeight="true" outlineLevel="0" collapsed="false">
      <c r="A25" s="35" t="s">
        <v>551</v>
      </c>
      <c r="B25" s="34" t="n">
        <v>20000</v>
      </c>
      <c r="C25" s="32" t="n">
        <v>2</v>
      </c>
      <c r="D25" s="54" t="n">
        <f aca="false">B25*C25</f>
        <v>40000</v>
      </c>
      <c r="E25" s="32" t="n">
        <v>3</v>
      </c>
      <c r="F25" s="54" t="n">
        <f aca="false">B25*E25</f>
        <v>60000</v>
      </c>
      <c r="G25" s="32" t="n">
        <v>4</v>
      </c>
      <c r="H25" s="54" t="n">
        <f aca="false">B25*G25</f>
        <v>80000</v>
      </c>
    </row>
    <row r="26" customFormat="false" ht="15" hidden="false" customHeight="true" outlineLevel="0" collapsed="false">
      <c r="A26" s="39" t="s">
        <v>552</v>
      </c>
      <c r="B26" s="34" t="n">
        <v>12000</v>
      </c>
      <c r="C26" s="32" t="n">
        <v>2</v>
      </c>
      <c r="D26" s="54" t="n">
        <f aca="false">B26*C26</f>
        <v>24000</v>
      </c>
      <c r="E26" s="32" t="n">
        <v>3</v>
      </c>
      <c r="F26" s="54" t="n">
        <f aca="false">B26*E26</f>
        <v>36000</v>
      </c>
      <c r="G26" s="32" t="n">
        <v>4</v>
      </c>
      <c r="H26" s="54" t="n">
        <f aca="false">B26*G26</f>
        <v>48000</v>
      </c>
    </row>
    <row r="27" customFormat="false" ht="15" hidden="false" customHeight="true" outlineLevel="0" collapsed="false">
      <c r="A27" s="35" t="s">
        <v>553</v>
      </c>
      <c r="B27" s="34" t="n">
        <v>4000</v>
      </c>
      <c r="C27" s="32" t="n">
        <v>5</v>
      </c>
      <c r="D27" s="54" t="n">
        <f aca="false">B27*C27</f>
        <v>20000</v>
      </c>
      <c r="E27" s="32" t="n">
        <v>8</v>
      </c>
      <c r="F27" s="54" t="n">
        <f aca="false">B27*E27</f>
        <v>32000</v>
      </c>
      <c r="G27" s="32" t="n">
        <v>8</v>
      </c>
      <c r="H27" s="54" t="n">
        <f aca="false">B27*G27</f>
        <v>32000</v>
      </c>
    </row>
    <row r="28" customFormat="false" ht="15" hidden="false" customHeight="true" outlineLevel="0" collapsed="false">
      <c r="A28" s="39" t="s">
        <v>554</v>
      </c>
      <c r="B28" s="34" t="n">
        <v>5000</v>
      </c>
      <c r="C28" s="32" t="n">
        <v>1</v>
      </c>
      <c r="D28" s="54" t="n">
        <f aca="false">B28*C28</f>
        <v>5000</v>
      </c>
      <c r="E28" s="32" t="n">
        <v>2</v>
      </c>
      <c r="F28" s="54" t="n">
        <f aca="false">B28*E28</f>
        <v>10000</v>
      </c>
      <c r="G28" s="32" t="n">
        <v>4</v>
      </c>
      <c r="H28" s="54" t="n">
        <f aca="false">B28*G28</f>
        <v>20000</v>
      </c>
    </row>
    <row r="29" customFormat="false" ht="15.75" hidden="false" customHeight="true" outlineLevel="0" collapsed="false">
      <c r="A29" s="25" t="s">
        <v>555</v>
      </c>
      <c r="D29" s="26" t="n">
        <f aca="false">SUM(D25:D28)</f>
        <v>89000</v>
      </c>
      <c r="F29" s="26" t="n">
        <f aca="false">SUM(F25:F28)</f>
        <v>138000</v>
      </c>
      <c r="H29" s="26" t="n">
        <f aca="false">SUM(H25:H28)</f>
        <v>180000</v>
      </c>
    </row>
  </sheetData>
  <mergeCells count="4">
    <mergeCell ref="A2:H2"/>
    <mergeCell ref="A3:H3"/>
    <mergeCell ref="A5:H5"/>
    <mergeCell ref="A23:H2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7A6E62"/>
    <pageSetUpPr fitToPage="false"/>
  </sheetPr>
  <dimension ref="A1:G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6"/>
    <col collapsed="false" customWidth="true" hidden="false" outlineLevel="0" max="2" min="2" style="0" width="18"/>
    <col collapsed="false" customWidth="true" hidden="false" outlineLevel="0" max="3" min="3" style="0" width="16"/>
    <col collapsed="false" customWidth="true" hidden="false" outlineLevel="0" max="4" min="4" style="0" width="30"/>
  </cols>
  <sheetData>
    <row r="1" customFormat="false" ht="7.5" hidden="false" customHeight="true" outlineLevel="0" collapsed="false"/>
    <row r="2" customFormat="false" ht="33.75" hidden="false" customHeight="true" outlineLevel="0" collapsed="false">
      <c r="A2" s="30" t="s">
        <v>556</v>
      </c>
      <c r="B2" s="30"/>
      <c r="C2" s="30"/>
      <c r="D2" s="30"/>
      <c r="E2" s="55"/>
      <c r="F2" s="55"/>
      <c r="G2" s="55"/>
    </row>
    <row r="4" customFormat="false" ht="21.75" hidden="false" customHeight="true" outlineLevel="0" collapsed="false">
      <c r="A4" s="19" t="s">
        <v>557</v>
      </c>
      <c r="B4" s="19"/>
      <c r="C4" s="19"/>
      <c r="D4" s="19"/>
    </row>
    <row r="5" customFormat="false" ht="18" hidden="false" customHeight="true" outlineLevel="0" collapsed="false">
      <c r="A5" s="20" t="s">
        <v>558</v>
      </c>
      <c r="B5" s="20" t="s">
        <v>66</v>
      </c>
      <c r="C5" s="20" t="s">
        <v>559</v>
      </c>
      <c r="D5" s="20" t="s">
        <v>560</v>
      </c>
    </row>
    <row r="6" customFormat="false" ht="15.75" hidden="false" customHeight="true" outlineLevel="0" collapsed="false">
      <c r="A6" s="21" t="s">
        <v>561</v>
      </c>
      <c r="B6" s="44" t="s">
        <v>562</v>
      </c>
      <c r="C6" s="56" t="s">
        <v>563</v>
      </c>
      <c r="D6" s="37" t="s">
        <v>564</v>
      </c>
    </row>
    <row r="7" customFormat="false" ht="15.75" hidden="false" customHeight="true" outlineLevel="0" collapsed="false">
      <c r="A7" s="23" t="s">
        <v>565</v>
      </c>
      <c r="B7" s="45" t="s">
        <v>566</v>
      </c>
      <c r="C7" s="57" t="s">
        <v>563</v>
      </c>
      <c r="D7" s="40" t="s">
        <v>567</v>
      </c>
    </row>
    <row r="8" customFormat="false" ht="15.75" hidden="false" customHeight="true" outlineLevel="0" collapsed="false">
      <c r="A8" s="21" t="s">
        <v>568</v>
      </c>
      <c r="B8" s="44" t="s">
        <v>569</v>
      </c>
      <c r="C8" s="56" t="s">
        <v>563</v>
      </c>
      <c r="D8" s="37" t="s">
        <v>570</v>
      </c>
    </row>
    <row r="9" customFormat="false" ht="15.75" hidden="false" customHeight="true" outlineLevel="0" collapsed="false">
      <c r="A9" s="23" t="s">
        <v>571</v>
      </c>
      <c r="B9" s="45" t="s">
        <v>572</v>
      </c>
      <c r="C9" s="57" t="s">
        <v>563</v>
      </c>
      <c r="D9" s="40" t="s">
        <v>573</v>
      </c>
    </row>
    <row r="10" customFormat="false" ht="15.75" hidden="false" customHeight="true" outlineLevel="0" collapsed="false">
      <c r="A10" s="21" t="s">
        <v>574</v>
      </c>
      <c r="B10" s="44" t="s">
        <v>575</v>
      </c>
      <c r="C10" s="56" t="s">
        <v>563</v>
      </c>
      <c r="D10" s="37" t="s">
        <v>576</v>
      </c>
    </row>
    <row r="11" customFormat="false" ht="15.75" hidden="false" customHeight="true" outlineLevel="0" collapsed="false">
      <c r="A11" s="23" t="s">
        <v>577</v>
      </c>
      <c r="B11" s="45" t="s">
        <v>578</v>
      </c>
      <c r="C11" s="57" t="s">
        <v>579</v>
      </c>
      <c r="D11" s="40" t="s">
        <v>580</v>
      </c>
    </row>
    <row r="12" customFormat="false" ht="15.75" hidden="false" customHeight="true" outlineLevel="0" collapsed="false">
      <c r="A12" s="21" t="s">
        <v>581</v>
      </c>
      <c r="B12" s="44" t="s">
        <v>582</v>
      </c>
      <c r="C12" s="56" t="s">
        <v>563</v>
      </c>
      <c r="D12" s="37" t="s">
        <v>583</v>
      </c>
    </row>
    <row r="13" customFormat="false" ht="15.75" hidden="false" customHeight="true" outlineLevel="0" collapsed="false">
      <c r="A13" s="23" t="s">
        <v>584</v>
      </c>
      <c r="B13" s="45" t="s">
        <v>585</v>
      </c>
      <c r="C13" s="57" t="s">
        <v>563</v>
      </c>
      <c r="D13" s="40" t="s">
        <v>586</v>
      </c>
    </row>
    <row r="14" customFormat="false" ht="15.75" hidden="false" customHeight="true" outlineLevel="0" collapsed="false">
      <c r="A14" s="21" t="s">
        <v>587</v>
      </c>
      <c r="B14" s="44" t="s">
        <v>588</v>
      </c>
      <c r="C14" s="56" t="s">
        <v>563</v>
      </c>
      <c r="D14" s="37" t="s">
        <v>589</v>
      </c>
    </row>
    <row r="15" customFormat="false" ht="15.75" hidden="false" customHeight="true" outlineLevel="0" collapsed="false">
      <c r="A15" s="23" t="s">
        <v>590</v>
      </c>
      <c r="B15" s="45" t="s">
        <v>591</v>
      </c>
      <c r="C15" s="57" t="s">
        <v>563</v>
      </c>
      <c r="D15" s="40" t="s">
        <v>592</v>
      </c>
    </row>
    <row r="16" customFormat="false" ht="15.75" hidden="false" customHeight="true" outlineLevel="0" collapsed="false">
      <c r="A16" s="21" t="s">
        <v>593</v>
      </c>
      <c r="B16" s="44" t="s">
        <v>594</v>
      </c>
      <c r="C16" s="56" t="s">
        <v>563</v>
      </c>
      <c r="D16" s="37" t="s">
        <v>595</v>
      </c>
    </row>
    <row r="17" customFormat="false" ht="15.75" hidden="false" customHeight="true" outlineLevel="0" collapsed="false">
      <c r="A17" s="23" t="s">
        <v>596</v>
      </c>
      <c r="B17" s="45" t="s">
        <v>597</v>
      </c>
      <c r="C17" s="57" t="s">
        <v>563</v>
      </c>
      <c r="D17" s="40" t="s">
        <v>598</v>
      </c>
    </row>
    <row r="18" customFormat="false" ht="15.75" hidden="false" customHeight="true" outlineLevel="0" collapsed="false">
      <c r="A18" s="21" t="s">
        <v>599</v>
      </c>
      <c r="B18" s="44" t="s">
        <v>600</v>
      </c>
      <c r="C18" s="56" t="s">
        <v>563</v>
      </c>
      <c r="D18" s="37" t="s">
        <v>601</v>
      </c>
    </row>
    <row r="19" customFormat="false" ht="15.75" hidden="false" customHeight="true" outlineLevel="0" collapsed="false">
      <c r="A19" s="23" t="s">
        <v>602</v>
      </c>
      <c r="B19" s="45" t="s">
        <v>603</v>
      </c>
      <c r="C19" s="57" t="s">
        <v>563</v>
      </c>
      <c r="D19" s="40" t="s">
        <v>604</v>
      </c>
    </row>
    <row r="20" customFormat="false" ht="15.75" hidden="false" customHeight="true" outlineLevel="0" collapsed="false">
      <c r="A20" s="21" t="s">
        <v>605</v>
      </c>
      <c r="B20" s="44" t="s">
        <v>606</v>
      </c>
      <c r="C20" s="56" t="s">
        <v>563</v>
      </c>
      <c r="D20" s="37" t="s">
        <v>607</v>
      </c>
    </row>
    <row r="22" customFormat="false" ht="27.75" hidden="false" customHeight="true" outlineLevel="0" collapsed="false">
      <c r="A22" s="29" t="s">
        <v>608</v>
      </c>
      <c r="B22" s="29"/>
      <c r="C22" s="29"/>
      <c r="D22" s="29"/>
    </row>
    <row r="23" customFormat="false" ht="15" hidden="false" customHeight="false" outlineLevel="0" collapsed="false">
      <c r="A23" s="29"/>
      <c r="B23" s="29"/>
      <c r="C23" s="29"/>
      <c r="D23" s="29"/>
    </row>
  </sheetData>
  <mergeCells count="3">
    <mergeCell ref="A2:D2"/>
    <mergeCell ref="A4:D4"/>
    <mergeCell ref="A22:D2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2026-05-17T07:13:26Z</dcterms:created>
  <dc:creator>openpyxl</dc:creator>
  <dc:description/>
  <dc:language>en-US</dc:language>
  <cp:lastModifiedBy/>
  <dcterms:modified xsi:type="dcterms:W3CDTF">2026-05-17T07:13:27Z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